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S:\AKCE\21069\08_EXPEDICE\03_ČISTOPIS (ARCHIV)\OPRAVA_PD_VŘ_07_2024\Výkaz výměr\"/>
    </mc:Choice>
  </mc:AlternateContent>
  <bookViews>
    <workbookView xWindow="0" yWindow="0" windowWidth="0" windowHeight="0"/>
  </bookViews>
  <sheets>
    <sheet name="Rekapitulace stavby" sheetId="1" r:id="rId1"/>
    <sheet name="SO01 - Nástupištní hrana" sheetId="2" r:id="rId2"/>
    <sheet name="SO02 - Úprava komunikace" sheetId="3" r:id="rId3"/>
    <sheet name="SO03 - Úprava chodníku" sheetId="4" r:id="rId4"/>
    <sheet name="VRN - Vedlejší rozpočtové..." sheetId="5" r:id="rId5"/>
    <sheet name="DIO - Dopravně inženýrské..." sheetId="6" r:id="rId6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'SO01 - Nástupištní hrana'!$C$118:$K$128</definedName>
    <definedName name="_xlnm.Print_Area" localSheetId="1">'SO01 - Nástupištní hrana'!$C$4:$J$76,'SO01 - Nástupištní hrana'!$C$82:$J$100,'SO01 - Nástupištní hrana'!$C$106:$K$128</definedName>
    <definedName name="_xlnm.Print_Titles" localSheetId="1">'SO01 - Nástupištní hrana'!$118:$118</definedName>
    <definedName name="_xlnm._FilterDatabase" localSheetId="2" hidden="1">'SO02 - Úprava komunikace'!$C$123:$K$386</definedName>
    <definedName name="_xlnm.Print_Area" localSheetId="2">'SO02 - Úprava komunikace'!$C$4:$J$76,'SO02 - Úprava komunikace'!$C$82:$J$105,'SO02 - Úprava komunikace'!$C$111:$K$386</definedName>
    <definedName name="_xlnm.Print_Titles" localSheetId="2">'SO02 - Úprava komunikace'!$123:$123</definedName>
    <definedName name="_xlnm._FilterDatabase" localSheetId="3" hidden="1">'SO03 - Úprava chodníku'!$C$125:$K$259</definedName>
    <definedName name="_xlnm.Print_Area" localSheetId="3">'SO03 - Úprava chodníku'!$C$4:$J$76,'SO03 - Úprava chodníku'!$C$82:$J$107,'SO03 - Úprava chodníku'!$C$113:$K$259</definedName>
    <definedName name="_xlnm.Print_Titles" localSheetId="3">'SO03 - Úprava chodníku'!$125:$125</definedName>
    <definedName name="_xlnm._FilterDatabase" localSheetId="4" hidden="1">'VRN - Vedlejší rozpočtové...'!$C$117:$K$177</definedName>
    <definedName name="_xlnm.Print_Area" localSheetId="4">'VRN - Vedlejší rozpočtové...'!$C$4:$J$76,'VRN - Vedlejší rozpočtové...'!$C$82:$J$99,'VRN - Vedlejší rozpočtové...'!$C$105:$K$177</definedName>
    <definedName name="_xlnm.Print_Titles" localSheetId="4">'VRN - Vedlejší rozpočtové...'!$117:$117</definedName>
    <definedName name="_xlnm._FilterDatabase" localSheetId="5" hidden="1">'DIO - Dopravně inženýrské...'!$C$117:$K$135</definedName>
    <definedName name="_xlnm.Print_Area" localSheetId="5">'DIO - Dopravně inženýrské...'!$C$4:$J$76,'DIO - Dopravně inženýrské...'!$C$82:$J$99,'DIO - Dopravně inženýrské...'!$C$105:$K$135</definedName>
    <definedName name="_xlnm.Print_Titles" localSheetId="5">'DIO - Dopravně inženýrské...'!$117:$117</definedName>
  </definedNames>
  <calcPr/>
</workbook>
</file>

<file path=xl/calcChain.xml><?xml version="1.0" encoding="utf-8"?>
<calcChain xmlns="http://schemas.openxmlformats.org/spreadsheetml/2006/main">
  <c i="6" l="1" r="T120"/>
  <c r="R120"/>
  <c r="P120"/>
  <c r="P119"/>
  <c r="P118"/>
  <c i="1" r="AU99"/>
  <c i="6" r="BK120"/>
  <c r="BK119"/>
  <c r="J119"/>
  <c r="J97"/>
  <c r="T119"/>
  <c r="R119"/>
  <c r="T118"/>
  <c r="R118"/>
  <c r="J37"/>
  <c r="J36"/>
  <c i="1" r="AY99"/>
  <c i="6" r="J35"/>
  <c i="1" r="AX99"/>
  <c i="6" r="BI121"/>
  <c r="BH121"/>
  <c r="BG121"/>
  <c r="BF121"/>
  <c r="T121"/>
  <c r="R121"/>
  <c r="P121"/>
  <c r="J114"/>
  <c r="F114"/>
  <c r="F112"/>
  <c r="E110"/>
  <c r="J91"/>
  <c r="F91"/>
  <c r="F89"/>
  <c r="E87"/>
  <c r="J24"/>
  <c r="E24"/>
  <c r="J92"/>
  <c r="J23"/>
  <c r="J18"/>
  <c r="E18"/>
  <c r="F92"/>
  <c r="J17"/>
  <c r="J12"/>
  <c r="J89"/>
  <c r="E7"/>
  <c r="E108"/>
  <c i="5" r="J37"/>
  <c r="J36"/>
  <c i="1" r="AY98"/>
  <c i="5" r="J35"/>
  <c i="1" r="AX98"/>
  <c i="5" r="BI173"/>
  <c r="BH173"/>
  <c r="BG173"/>
  <c r="BF173"/>
  <c r="T173"/>
  <c r="R173"/>
  <c r="P173"/>
  <c r="BI168"/>
  <c r="BH168"/>
  <c r="BG168"/>
  <c r="BF168"/>
  <c r="T168"/>
  <c r="R168"/>
  <c r="P168"/>
  <c r="BI163"/>
  <c r="BH163"/>
  <c r="BG163"/>
  <c r="BF163"/>
  <c r="T163"/>
  <c r="R163"/>
  <c r="P163"/>
  <c r="BI158"/>
  <c r="BH158"/>
  <c r="BG158"/>
  <c r="BF158"/>
  <c r="T158"/>
  <c r="R158"/>
  <c r="P158"/>
  <c r="BI153"/>
  <c r="BH153"/>
  <c r="BG153"/>
  <c r="BF153"/>
  <c r="T153"/>
  <c r="R153"/>
  <c r="P153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1"/>
  <c r="BH141"/>
  <c r="BG141"/>
  <c r="BF141"/>
  <c r="T141"/>
  <c r="R141"/>
  <c r="P141"/>
  <c r="BI136"/>
  <c r="BH136"/>
  <c r="BG136"/>
  <c r="BF136"/>
  <c r="T136"/>
  <c r="R136"/>
  <c r="P136"/>
  <c r="BI131"/>
  <c r="BH131"/>
  <c r="BG131"/>
  <c r="BF131"/>
  <c r="T131"/>
  <c r="R131"/>
  <c r="P131"/>
  <c r="BI126"/>
  <c r="BH126"/>
  <c r="BG126"/>
  <c r="BF126"/>
  <c r="T126"/>
  <c r="R126"/>
  <c r="P126"/>
  <c r="BI121"/>
  <c r="BH121"/>
  <c r="BG121"/>
  <c r="BF121"/>
  <c r="T121"/>
  <c r="R121"/>
  <c r="P121"/>
  <c r="J114"/>
  <c r="F114"/>
  <c r="F112"/>
  <c r="E110"/>
  <c r="J91"/>
  <c r="F91"/>
  <c r="F89"/>
  <c r="E87"/>
  <c r="J24"/>
  <c r="E24"/>
  <c r="J115"/>
  <c r="J23"/>
  <c r="J18"/>
  <c r="E18"/>
  <c r="F115"/>
  <c r="J17"/>
  <c r="J12"/>
  <c r="J112"/>
  <c r="E7"/>
  <c r="E108"/>
  <c i="4" r="J37"/>
  <c r="J36"/>
  <c i="1" r="AY97"/>
  <c i="4" r="J35"/>
  <c i="1" r="AX97"/>
  <c i="4" r="BI258"/>
  <c r="BH258"/>
  <c r="BG258"/>
  <c r="BF258"/>
  <c r="T258"/>
  <c r="T257"/>
  <c r="R258"/>
  <c r="R257"/>
  <c r="P258"/>
  <c r="P257"/>
  <c r="BI256"/>
  <c r="BH256"/>
  <c r="BG256"/>
  <c r="BF256"/>
  <c r="T256"/>
  <c r="R256"/>
  <c r="P256"/>
  <c r="BI254"/>
  <c r="BH254"/>
  <c r="BG254"/>
  <c r="BF254"/>
  <c r="T254"/>
  <c r="R254"/>
  <c r="P254"/>
  <c r="BI251"/>
  <c r="BH251"/>
  <c r="BG251"/>
  <c r="BF251"/>
  <c r="T251"/>
  <c r="R251"/>
  <c r="P251"/>
  <c r="BI247"/>
  <c r="BH247"/>
  <c r="BG247"/>
  <c r="BF247"/>
  <c r="T247"/>
  <c r="R247"/>
  <c r="P247"/>
  <c r="BI244"/>
  <c r="BH244"/>
  <c r="BG244"/>
  <c r="BF244"/>
  <c r="T244"/>
  <c r="R244"/>
  <c r="P244"/>
  <c r="BI241"/>
  <c r="BH241"/>
  <c r="BG241"/>
  <c r="BF241"/>
  <c r="T241"/>
  <c r="R241"/>
  <c r="P241"/>
  <c r="BI233"/>
  <c r="BH233"/>
  <c r="BG233"/>
  <c r="BF233"/>
  <c r="T233"/>
  <c r="T232"/>
  <c r="R233"/>
  <c r="R232"/>
  <c r="P233"/>
  <c r="P232"/>
  <c r="BI229"/>
  <c r="BH229"/>
  <c r="BG229"/>
  <c r="BF229"/>
  <c r="T229"/>
  <c r="T228"/>
  <c r="R229"/>
  <c r="R228"/>
  <c r="P229"/>
  <c r="P228"/>
  <c r="BI225"/>
  <c r="BH225"/>
  <c r="BG225"/>
  <c r="BF225"/>
  <c r="T225"/>
  <c r="R225"/>
  <c r="P225"/>
  <c r="BI221"/>
  <c r="BH221"/>
  <c r="BG221"/>
  <c r="BF221"/>
  <c r="T221"/>
  <c r="R221"/>
  <c r="P221"/>
  <c r="BI215"/>
  <c r="BH215"/>
  <c r="BG215"/>
  <c r="BF215"/>
  <c r="T215"/>
  <c r="R215"/>
  <c r="P215"/>
  <c r="BI213"/>
  <c r="BH213"/>
  <c r="BG213"/>
  <c r="BF213"/>
  <c r="T213"/>
  <c r="R213"/>
  <c r="P213"/>
  <c r="BI210"/>
  <c r="BH210"/>
  <c r="BG210"/>
  <c r="BF210"/>
  <c r="T210"/>
  <c r="R210"/>
  <c r="P210"/>
  <c r="BI199"/>
  <c r="BH199"/>
  <c r="BG199"/>
  <c r="BF199"/>
  <c r="T199"/>
  <c r="R199"/>
  <c r="P199"/>
  <c r="BI196"/>
  <c r="BH196"/>
  <c r="BG196"/>
  <c r="BF196"/>
  <c r="T196"/>
  <c r="R196"/>
  <c r="P196"/>
  <c r="BI194"/>
  <c r="BH194"/>
  <c r="BG194"/>
  <c r="BF194"/>
  <c r="T194"/>
  <c r="R194"/>
  <c r="P194"/>
  <c r="BI191"/>
  <c r="BH191"/>
  <c r="BG191"/>
  <c r="BF191"/>
  <c r="T191"/>
  <c r="R191"/>
  <c r="P191"/>
  <c r="BI189"/>
  <c r="BH189"/>
  <c r="BG189"/>
  <c r="BF189"/>
  <c r="T189"/>
  <c r="R189"/>
  <c r="P189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0"/>
  <c r="BH180"/>
  <c r="BG180"/>
  <c r="BF180"/>
  <c r="T180"/>
  <c r="R180"/>
  <c r="P180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7"/>
  <c r="BH167"/>
  <c r="BG167"/>
  <c r="BF167"/>
  <c r="T167"/>
  <c r="R167"/>
  <c r="P167"/>
  <c r="BI162"/>
  <c r="BH162"/>
  <c r="BG162"/>
  <c r="BF162"/>
  <c r="T162"/>
  <c r="R162"/>
  <c r="P162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8"/>
  <c r="BH148"/>
  <c r="BG148"/>
  <c r="BF148"/>
  <c r="T148"/>
  <c r="R148"/>
  <c r="P148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F120"/>
  <c r="E118"/>
  <c r="F89"/>
  <c r="E87"/>
  <c r="J24"/>
  <c r="E24"/>
  <c r="J123"/>
  <c r="J23"/>
  <c r="J21"/>
  <c r="E21"/>
  <c r="J91"/>
  <c r="J20"/>
  <c r="J18"/>
  <c r="E18"/>
  <c r="F92"/>
  <c r="J17"/>
  <c r="J15"/>
  <c r="E15"/>
  <c r="F122"/>
  <c r="J14"/>
  <c r="J12"/>
  <c r="J120"/>
  <c r="E7"/>
  <c r="E116"/>
  <c i="3" r="J37"/>
  <c r="J36"/>
  <c i="1" r="AY96"/>
  <c i="3" r="J35"/>
  <c i="1" r="AX96"/>
  <c i="3" r="BI385"/>
  <c r="BH385"/>
  <c r="BG385"/>
  <c r="BF385"/>
  <c r="T385"/>
  <c r="T384"/>
  <c r="R385"/>
  <c r="R384"/>
  <c r="P385"/>
  <c r="P384"/>
  <c r="BI381"/>
  <c r="BH381"/>
  <c r="BG381"/>
  <c r="BF381"/>
  <c r="T381"/>
  <c r="R381"/>
  <c r="P381"/>
  <c r="BI379"/>
  <c r="BH379"/>
  <c r="BG379"/>
  <c r="BF379"/>
  <c r="T379"/>
  <c r="R379"/>
  <c r="P379"/>
  <c r="BI376"/>
  <c r="BH376"/>
  <c r="BG376"/>
  <c r="BF376"/>
  <c r="T376"/>
  <c r="R376"/>
  <c r="P376"/>
  <c r="BI371"/>
  <c r="BH371"/>
  <c r="BG371"/>
  <c r="BF371"/>
  <c r="T371"/>
  <c r="R371"/>
  <c r="P371"/>
  <c r="BI365"/>
  <c r="BH365"/>
  <c r="BG365"/>
  <c r="BF365"/>
  <c r="T365"/>
  <c r="R365"/>
  <c r="P365"/>
  <c r="BI362"/>
  <c r="BH362"/>
  <c r="BG362"/>
  <c r="BF362"/>
  <c r="T362"/>
  <c r="R362"/>
  <c r="P362"/>
  <c r="BI349"/>
  <c r="BH349"/>
  <c r="BG349"/>
  <c r="BF349"/>
  <c r="T349"/>
  <c r="R349"/>
  <c r="P349"/>
  <c r="BI344"/>
  <c r="BH344"/>
  <c r="BG344"/>
  <c r="BF344"/>
  <c r="T344"/>
  <c r="R344"/>
  <c r="P344"/>
  <c r="BI336"/>
  <c r="BH336"/>
  <c r="BG336"/>
  <c r="BF336"/>
  <c r="T336"/>
  <c r="R336"/>
  <c r="P336"/>
  <c r="BI331"/>
  <c r="BH331"/>
  <c r="BG331"/>
  <c r="BF331"/>
  <c r="T331"/>
  <c r="R331"/>
  <c r="P331"/>
  <c r="BI323"/>
  <c r="BH323"/>
  <c r="BG323"/>
  <c r="BF323"/>
  <c r="T323"/>
  <c r="R323"/>
  <c r="P323"/>
  <c r="BI321"/>
  <c r="BH321"/>
  <c r="BG321"/>
  <c r="BF321"/>
  <c r="T321"/>
  <c r="R321"/>
  <c r="P321"/>
  <c r="BI318"/>
  <c r="BH318"/>
  <c r="BG318"/>
  <c r="BF318"/>
  <c r="T318"/>
  <c r="R318"/>
  <c r="P318"/>
  <c r="BI316"/>
  <c r="BH316"/>
  <c r="BG316"/>
  <c r="BF316"/>
  <c r="T316"/>
  <c r="R316"/>
  <c r="P316"/>
  <c r="BI302"/>
  <c r="BH302"/>
  <c r="BG302"/>
  <c r="BF302"/>
  <c r="T302"/>
  <c r="R302"/>
  <c r="P302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78"/>
  <c r="BH278"/>
  <c r="BG278"/>
  <c r="BF278"/>
  <c r="T278"/>
  <c r="R278"/>
  <c r="P278"/>
  <c r="BI276"/>
  <c r="BH276"/>
  <c r="BG276"/>
  <c r="BF276"/>
  <c r="T276"/>
  <c r="R276"/>
  <c r="P276"/>
  <c r="BI272"/>
  <c r="BH272"/>
  <c r="BG272"/>
  <c r="BF272"/>
  <c r="T272"/>
  <c r="R272"/>
  <c r="P272"/>
  <c r="BI270"/>
  <c r="BH270"/>
  <c r="BG270"/>
  <c r="BF270"/>
  <c r="T270"/>
  <c r="R270"/>
  <c r="P270"/>
  <c r="BI266"/>
  <c r="BH266"/>
  <c r="BG266"/>
  <c r="BF266"/>
  <c r="T266"/>
  <c r="R266"/>
  <c r="P266"/>
  <c r="BI265"/>
  <c r="BH265"/>
  <c r="BG265"/>
  <c r="BF265"/>
  <c r="T265"/>
  <c r="R265"/>
  <c r="P265"/>
  <c r="BI263"/>
  <c r="BH263"/>
  <c r="BG263"/>
  <c r="BF263"/>
  <c r="T263"/>
  <c r="R263"/>
  <c r="P263"/>
  <c r="BI260"/>
  <c r="BH260"/>
  <c r="BG260"/>
  <c r="BF260"/>
  <c r="T260"/>
  <c r="R260"/>
  <c r="P260"/>
  <c r="BI257"/>
  <c r="BH257"/>
  <c r="BG257"/>
  <c r="BF257"/>
  <c r="T257"/>
  <c r="R257"/>
  <c r="P257"/>
  <c r="BI254"/>
  <c r="BH254"/>
  <c r="BG254"/>
  <c r="BF254"/>
  <c r="T254"/>
  <c r="R254"/>
  <c r="P254"/>
  <c r="BI244"/>
  <c r="BH244"/>
  <c r="BG244"/>
  <c r="BF244"/>
  <c r="T244"/>
  <c r="R244"/>
  <c r="P244"/>
  <c r="BI241"/>
  <c r="BH241"/>
  <c r="BG241"/>
  <c r="BF241"/>
  <c r="T241"/>
  <c r="R241"/>
  <c r="P241"/>
  <c r="BI229"/>
  <c r="BH229"/>
  <c r="BG229"/>
  <c r="BF229"/>
  <c r="T229"/>
  <c r="R229"/>
  <c r="P229"/>
  <c r="BI226"/>
  <c r="BH226"/>
  <c r="BG226"/>
  <c r="BF226"/>
  <c r="T226"/>
  <c r="R226"/>
  <c r="P226"/>
  <c r="BI220"/>
  <c r="BH220"/>
  <c r="BG220"/>
  <c r="BF220"/>
  <c r="T220"/>
  <c r="R220"/>
  <c r="P220"/>
  <c r="BI215"/>
  <c r="BH215"/>
  <c r="BG215"/>
  <c r="BF215"/>
  <c r="T215"/>
  <c r="R215"/>
  <c r="P215"/>
  <c r="BI212"/>
  <c r="BH212"/>
  <c r="BG212"/>
  <c r="BF212"/>
  <c r="T212"/>
  <c r="R212"/>
  <c r="P212"/>
  <c r="BI209"/>
  <c r="BH209"/>
  <c r="BG209"/>
  <c r="BF209"/>
  <c r="T209"/>
  <c r="R209"/>
  <c r="P209"/>
  <c r="BI200"/>
  <c r="BH200"/>
  <c r="BG200"/>
  <c r="BF200"/>
  <c r="T200"/>
  <c r="R200"/>
  <c r="P200"/>
  <c r="BI194"/>
  <c r="BH194"/>
  <c r="BG194"/>
  <c r="BF194"/>
  <c r="T194"/>
  <c r="R194"/>
  <c r="P194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80"/>
  <c r="BH180"/>
  <c r="BG180"/>
  <c r="BF180"/>
  <c r="T180"/>
  <c r="R180"/>
  <c r="P180"/>
  <c r="BI177"/>
  <c r="BH177"/>
  <c r="BG177"/>
  <c r="BF177"/>
  <c r="T177"/>
  <c r="R177"/>
  <c r="P177"/>
  <c r="BI173"/>
  <c r="BH173"/>
  <c r="BG173"/>
  <c r="BF173"/>
  <c r="T173"/>
  <c r="R173"/>
  <c r="P173"/>
  <c r="BI169"/>
  <c r="BH169"/>
  <c r="BG169"/>
  <c r="BF169"/>
  <c r="T169"/>
  <c r="R169"/>
  <c r="P169"/>
  <c r="BI165"/>
  <c r="BH165"/>
  <c r="BG165"/>
  <c r="BF165"/>
  <c r="T165"/>
  <c r="R165"/>
  <c r="P165"/>
  <c r="BI158"/>
  <c r="BH158"/>
  <c r="BG158"/>
  <c r="BF158"/>
  <c r="T158"/>
  <c r="R158"/>
  <c r="P158"/>
  <c r="BI149"/>
  <c r="BH149"/>
  <c r="BG149"/>
  <c r="BF149"/>
  <c r="T149"/>
  <c r="R149"/>
  <c r="P149"/>
  <c r="BI145"/>
  <c r="BH145"/>
  <c r="BG145"/>
  <c r="BF145"/>
  <c r="T145"/>
  <c r="R145"/>
  <c r="P145"/>
  <c r="BI141"/>
  <c r="BH141"/>
  <c r="BG141"/>
  <c r="BF141"/>
  <c r="T141"/>
  <c r="R141"/>
  <c r="P141"/>
  <c r="BI133"/>
  <c r="BH133"/>
  <c r="BG133"/>
  <c r="BF133"/>
  <c r="T133"/>
  <c r="R133"/>
  <c r="P133"/>
  <c r="BI127"/>
  <c r="BH127"/>
  <c r="BG127"/>
  <c r="BF127"/>
  <c r="T127"/>
  <c r="R127"/>
  <c r="P127"/>
  <c r="F118"/>
  <c r="E116"/>
  <c r="F89"/>
  <c r="E87"/>
  <c r="J24"/>
  <c r="E24"/>
  <c r="J121"/>
  <c r="J23"/>
  <c r="J21"/>
  <c r="E21"/>
  <c r="J120"/>
  <c r="J20"/>
  <c r="J18"/>
  <c r="E18"/>
  <c r="F92"/>
  <c r="J17"/>
  <c r="J15"/>
  <c r="E15"/>
  <c r="F91"/>
  <c r="J14"/>
  <c r="J12"/>
  <c r="J118"/>
  <c r="E7"/>
  <c r="E85"/>
  <c i="2" r="J37"/>
  <c r="J36"/>
  <c i="1" r="AY95"/>
  <c i="2" r="J35"/>
  <c i="1" r="AX95"/>
  <c i="2" r="BI127"/>
  <c r="BH127"/>
  <c r="BG127"/>
  <c r="BF127"/>
  <c r="T127"/>
  <c r="T126"/>
  <c r="R127"/>
  <c r="R126"/>
  <c r="P127"/>
  <c r="P126"/>
  <c r="BI124"/>
  <c r="BH124"/>
  <c r="BG124"/>
  <c r="BF124"/>
  <c r="T124"/>
  <c r="R124"/>
  <c r="P124"/>
  <c r="BI122"/>
  <c r="BH122"/>
  <c r="BG122"/>
  <c r="BF122"/>
  <c r="T122"/>
  <c r="R122"/>
  <c r="P122"/>
  <c r="F113"/>
  <c r="E111"/>
  <c r="F89"/>
  <c r="E87"/>
  <c r="J24"/>
  <c r="E24"/>
  <c r="J116"/>
  <c r="J23"/>
  <c r="J21"/>
  <c r="E21"/>
  <c r="J115"/>
  <c r="J20"/>
  <c r="J18"/>
  <c r="E18"/>
  <c r="F92"/>
  <c r="J17"/>
  <c r="J15"/>
  <c r="E15"/>
  <c r="F91"/>
  <c r="J14"/>
  <c r="J12"/>
  <c r="J113"/>
  <c r="E7"/>
  <c r="E109"/>
  <c i="1" r="L90"/>
  <c r="AM90"/>
  <c r="AM89"/>
  <c r="L89"/>
  <c r="AM87"/>
  <c r="L87"/>
  <c r="L85"/>
  <c r="L84"/>
  <c i="2" r="F34"/>
  <c i="3" r="BK318"/>
  <c r="J263"/>
  <c r="BK226"/>
  <c r="J173"/>
  <c r="J185"/>
  <c r="J278"/>
  <c r="BK385"/>
  <c r="J331"/>
  <c r="BK265"/>
  <c r="BK200"/>
  <c r="J133"/>
  <c i="4" r="J247"/>
  <c r="BK189"/>
  <c r="BK149"/>
  <c r="BK221"/>
  <c r="BK173"/>
  <c r="BK256"/>
  <c r="BK194"/>
  <c r="BK196"/>
  <c r="BK191"/>
  <c i="5" r="BK121"/>
  <c r="BK168"/>
  <c r="BK131"/>
  <c i="6" r="BK121"/>
  <c r="J121"/>
  <c i="2" r="F35"/>
  <c i="3" r="J385"/>
  <c r="J371"/>
  <c r="J336"/>
  <c r="BK316"/>
  <c r="BK270"/>
  <c r="BK254"/>
  <c r="J200"/>
  <c r="J141"/>
  <c r="BK286"/>
  <c r="J180"/>
  <c r="BK145"/>
  <c r="J379"/>
  <c r="BK349"/>
  <c r="BK284"/>
  <c r="BK263"/>
  <c r="J215"/>
  <c r="J165"/>
  <c r="BK169"/>
  <c i="4" r="BK155"/>
  <c r="BK213"/>
  <c r="J185"/>
  <c r="BK129"/>
  <c r="J196"/>
  <c r="J135"/>
  <c r="BK148"/>
  <c r="BK215"/>
  <c r="J175"/>
  <c r="J138"/>
  <c r="BK247"/>
  <c r="BK138"/>
  <c r="J173"/>
  <c r="J155"/>
  <c i="5" r="J153"/>
  <c r="J126"/>
  <c r="BK141"/>
  <c r="J158"/>
  <c i="6" r="F35"/>
  <c i="2" r="J34"/>
  <c i="3" r="BK344"/>
  <c r="J284"/>
  <c r="BK257"/>
  <c r="BK158"/>
  <c r="J241"/>
  <c r="BK165"/>
  <c r="J344"/>
  <c r="BK266"/>
  <c r="BK209"/>
  <c r="J149"/>
  <c i="4" r="J141"/>
  <c r="J194"/>
  <c r="BK152"/>
  <c r="BK225"/>
  <c r="BK171"/>
  <c r="BK229"/>
  <c r="BK141"/>
  <c r="BK158"/>
  <c r="J186"/>
  <c r="J149"/>
  <c i="5" r="BK163"/>
  <c r="BK158"/>
  <c r="J141"/>
  <c i="6" r="J34"/>
  <c i="2" r="BK127"/>
  <c r="BK124"/>
  <c i="3" r="BK276"/>
  <c r="J376"/>
  <c r="BK321"/>
  <c r="J276"/>
  <c r="BK212"/>
  <c r="BK365"/>
  <c r="BK182"/>
  <c r="BK381"/>
  <c r="J316"/>
  <c r="J254"/>
  <c r="BK188"/>
  <c r="BK127"/>
  <c i="4" r="BK186"/>
  <c r="J215"/>
  <c r="BK144"/>
  <c r="J158"/>
  <c r="J258"/>
  <c r="BK135"/>
  <c r="BK162"/>
  <c r="J171"/>
  <c i="5" r="J173"/>
  <c r="J146"/>
  <c r="BK126"/>
  <c i="6" r="F36"/>
  <c i="2" r="F36"/>
  <c i="3" r="J365"/>
  <c r="BK282"/>
  <c r="BK241"/>
  <c r="J188"/>
  <c r="J127"/>
  <c r="BK194"/>
  <c r="BK215"/>
  <c r="BK336"/>
  <c r="J282"/>
  <c r="J194"/>
  <c r="BK272"/>
  <c i="4" r="J221"/>
  <c r="BK183"/>
  <c r="BK244"/>
  <c r="J184"/>
  <c r="J129"/>
  <c r="J241"/>
  <c r="J189"/>
  <c r="J254"/>
  <c r="J210"/>
  <c i="5" r="J131"/>
  <c r="J148"/>
  <c r="BK147"/>
  <c r="J147"/>
  <c i="6" r="F37"/>
  <c i="2" r="J124"/>
  <c r="J127"/>
  <c i="3" r="J302"/>
  <c r="J265"/>
  <c r="J381"/>
  <c r="BK362"/>
  <c r="J323"/>
  <c r="BK302"/>
  <c r="J266"/>
  <c r="BK260"/>
  <c r="J220"/>
  <c r="J209"/>
  <c r="J145"/>
  <c r="BK177"/>
  <c r="BK133"/>
  <c r="J260"/>
  <c r="BK141"/>
  <c r="J362"/>
  <c r="BK323"/>
  <c r="J270"/>
  <c r="BK244"/>
  <c r="BK185"/>
  <c r="J318"/>
  <c i="4" r="J213"/>
  <c r="J225"/>
  <c r="BK184"/>
  <c r="BK251"/>
  <c r="J191"/>
  <c r="J183"/>
  <c r="J256"/>
  <c r="BK210"/>
  <c r="BK170"/>
  <c r="BK132"/>
  <c r="J244"/>
  <c r="J229"/>
  <c r="J170"/>
  <c r="J144"/>
  <c i="5" r="J168"/>
  <c r="BK173"/>
  <c r="J136"/>
  <c r="BK148"/>
  <c i="6" r="F33"/>
  <c i="2" r="J122"/>
  <c r="BK122"/>
  <c i="3" r="J257"/>
  <c r="J349"/>
  <c r="BK278"/>
  <c r="J244"/>
  <c r="BK149"/>
  <c r="J158"/>
  <c r="J177"/>
  <c r="BK376"/>
  <c r="J286"/>
  <c r="J212"/>
  <c r="J169"/>
  <c r="BK229"/>
  <c i="4" r="J132"/>
  <c r="BK180"/>
  <c r="BK241"/>
  <c r="BK175"/>
  <c r="J180"/>
  <c r="BK233"/>
  <c r="J167"/>
  <c r="J152"/>
  <c r="J162"/>
  <c i="5" r="BK146"/>
  <c r="J163"/>
  <c r="J121"/>
  <c i="6" r="F34"/>
  <c i="1" r="AS94"/>
  <c i="3" r="BK379"/>
  <c r="BK331"/>
  <c r="J272"/>
  <c r="J229"/>
  <c r="BK180"/>
  <c r="BK220"/>
  <c r="J182"/>
  <c r="BK371"/>
  <c r="J321"/>
  <c r="J226"/>
  <c r="BK173"/>
  <c i="4" r="BK254"/>
  <c r="J233"/>
  <c r="BK167"/>
  <c r="J199"/>
  <c r="J148"/>
  <c r="BK258"/>
  <c r="BK199"/>
  <c r="J251"/>
  <c r="BK185"/>
  <c i="5" r="BK136"/>
  <c r="BK153"/>
  <c i="6" r="J33"/>
  <c i="2" l="1" r="T121"/>
  <c r="T120"/>
  <c r="T119"/>
  <c i="3" r="R187"/>
  <c r="R259"/>
  <c r="P348"/>
  <c i="4" r="BK151"/>
  <c r="J151"/>
  <c r="J99"/>
  <c r="T198"/>
  <c i="3" r="P187"/>
  <c r="T281"/>
  <c i="4" r="P169"/>
  <c r="R240"/>
  <c r="R231"/>
  <c i="3" r="R126"/>
  <c r="P172"/>
  <c i="4" r="P128"/>
  <c r="R151"/>
  <c r="P198"/>
  <c i="2" r="BK121"/>
  <c r="J121"/>
  <c r="J98"/>
  <c i="3" r="BK187"/>
  <c r="J187"/>
  <c r="J100"/>
  <c r="P281"/>
  <c i="4" r="BK169"/>
  <c r="J169"/>
  <c r="J100"/>
  <c r="BK240"/>
  <c r="J240"/>
  <c r="J105"/>
  <c i="2" r="P121"/>
  <c r="P120"/>
  <c r="P119"/>
  <c i="1" r="AU95"/>
  <c i="3" r="BK126"/>
  <c r="J126"/>
  <c r="J98"/>
  <c r="BK172"/>
  <c r="J172"/>
  <c r="J99"/>
  <c r="BK259"/>
  <c r="J259"/>
  <c r="J101"/>
  <c r="P259"/>
  <c r="R348"/>
  <c i="4" r="T128"/>
  <c r="T169"/>
  <c r="T240"/>
  <c r="T231"/>
  <c i="5" r="R120"/>
  <c r="R119"/>
  <c r="R118"/>
  <c i="2" r="R121"/>
  <c r="R120"/>
  <c r="R119"/>
  <c i="3" r="P126"/>
  <c r="P125"/>
  <c r="P124"/>
  <c i="1" r="AU96"/>
  <c i="3" r="T172"/>
  <c r="R281"/>
  <c i="4" r="R128"/>
  <c r="R169"/>
  <c r="P240"/>
  <c r="P231"/>
  <c i="5" r="BK120"/>
  <c r="J120"/>
  <c r="J98"/>
  <c i="3" r="T126"/>
  <c r="R172"/>
  <c r="BK281"/>
  <c r="J281"/>
  <c r="J102"/>
  <c r="BK348"/>
  <c r="J348"/>
  <c r="J103"/>
  <c i="4" r="BK128"/>
  <c r="T151"/>
  <c r="BK198"/>
  <c r="J198"/>
  <c r="J101"/>
  <c i="5" r="P120"/>
  <c r="P119"/>
  <c r="P118"/>
  <c i="1" r="AU98"/>
  <c i="6" r="J120"/>
  <c r="J98"/>
  <c i="3" r="T187"/>
  <c r="T259"/>
  <c r="T348"/>
  <c i="4" r="P151"/>
  <c r="R198"/>
  <c i="5" r="T120"/>
  <c i="4" r="BK232"/>
  <c r="J232"/>
  <c r="J104"/>
  <c i="3" r="BK384"/>
  <c r="J384"/>
  <c r="J104"/>
  <c i="4" r="BK228"/>
  <c r="J228"/>
  <c r="J102"/>
  <c r="BK257"/>
  <c r="J257"/>
  <c r="J106"/>
  <c i="6" r="BK118"/>
  <c r="J118"/>
  <c r="J96"/>
  <c i="2" r="BK126"/>
  <c r="J126"/>
  <c r="J99"/>
  <c i="5" r="T119"/>
  <c r="T118"/>
  <c i="6" r="BE121"/>
  <c r="J115"/>
  <c r="F115"/>
  <c r="E85"/>
  <c i="5" r="BK119"/>
  <c r="J119"/>
  <c r="J97"/>
  <c i="1" r="AV99"/>
  <c i="6" r="J112"/>
  <c i="1" r="BC99"/>
  <c r="AW99"/>
  <c r="AZ99"/>
  <c r="BA99"/>
  <c r="BB99"/>
  <c r="BD99"/>
  <c i="4" r="J128"/>
  <c r="J98"/>
  <c i="5" r="BE126"/>
  <c r="J92"/>
  <c r="BE131"/>
  <c r="BE173"/>
  <c r="F92"/>
  <c r="BE121"/>
  <c r="BE136"/>
  <c r="BE153"/>
  <c r="BE168"/>
  <c r="BE146"/>
  <c r="E85"/>
  <c r="J89"/>
  <c r="BE141"/>
  <c r="BE147"/>
  <c r="BE148"/>
  <c r="BE163"/>
  <c r="BE158"/>
  <c i="3" r="BK125"/>
  <c r="J125"/>
  <c r="J97"/>
  <c i="4" r="E85"/>
  <c r="F91"/>
  <c r="J122"/>
  <c r="BE141"/>
  <c r="BE158"/>
  <c r="BE184"/>
  <c r="BE189"/>
  <c r="BE194"/>
  <c r="BE225"/>
  <c r="BE229"/>
  <c r="BE152"/>
  <c r="BE221"/>
  <c r="BE241"/>
  <c r="BE254"/>
  <c r="BE210"/>
  <c r="BE233"/>
  <c r="J89"/>
  <c r="F123"/>
  <c r="BE129"/>
  <c r="BE148"/>
  <c r="BE155"/>
  <c r="BE173"/>
  <c r="BE185"/>
  <c r="BE186"/>
  <c r="BE191"/>
  <c r="BE196"/>
  <c r="BE213"/>
  <c r="BE251"/>
  <c r="BE258"/>
  <c r="J92"/>
  <c r="BE135"/>
  <c r="BE167"/>
  <c r="BE256"/>
  <c r="BE132"/>
  <c r="BE138"/>
  <c r="BE144"/>
  <c r="BE149"/>
  <c r="BE180"/>
  <c r="BE183"/>
  <c r="BE170"/>
  <c r="BE171"/>
  <c r="BE175"/>
  <c r="BE199"/>
  <c r="BE215"/>
  <c r="BE247"/>
  <c r="BE162"/>
  <c r="BE244"/>
  <c i="3" r="F121"/>
  <c r="BE133"/>
  <c r="BE321"/>
  <c r="J91"/>
  <c r="J92"/>
  <c r="E114"/>
  <c r="BE141"/>
  <c r="BE158"/>
  <c r="BE177"/>
  <c r="BE180"/>
  <c r="BE188"/>
  <c r="BE200"/>
  <c r="BE212"/>
  <c r="BE215"/>
  <c r="BE229"/>
  <c r="BE241"/>
  <c r="BE270"/>
  <c r="BE284"/>
  <c r="BE344"/>
  <c r="BE362"/>
  <c r="BE379"/>
  <c r="BE173"/>
  <c r="BE209"/>
  <c r="BE254"/>
  <c r="BE263"/>
  <c r="BE145"/>
  <c r="BE185"/>
  <c r="BE331"/>
  <c r="F120"/>
  <c r="BE244"/>
  <c r="BE302"/>
  <c r="BE323"/>
  <c r="J89"/>
  <c r="BE266"/>
  <c i="2" r="BK120"/>
  <c r="J120"/>
  <c r="J97"/>
  <c i="3" r="BE127"/>
  <c r="BE149"/>
  <c r="BE165"/>
  <c r="BE182"/>
  <c r="BE194"/>
  <c r="BE226"/>
  <c r="BE257"/>
  <c r="BE260"/>
  <c r="BE265"/>
  <c r="BE272"/>
  <c r="BE276"/>
  <c r="BE278"/>
  <c r="BE282"/>
  <c r="BE286"/>
  <c r="BE316"/>
  <c r="BE318"/>
  <c r="BE336"/>
  <c r="BE349"/>
  <c r="BE365"/>
  <c r="BE371"/>
  <c r="BE376"/>
  <c r="BE381"/>
  <c r="BE385"/>
  <c r="BE169"/>
  <c r="BE220"/>
  <c i="2" r="E85"/>
  <c r="J91"/>
  <c r="J92"/>
  <c r="F115"/>
  <c r="F116"/>
  <c r="BE122"/>
  <c r="BE124"/>
  <c i="1" r="AW95"/>
  <c i="2" r="J89"/>
  <c r="BE127"/>
  <c i="1" r="BA95"/>
  <c r="BC95"/>
  <c r="BB95"/>
  <c i="3" r="F34"/>
  <c i="1" r="BA96"/>
  <c i="5" r="F35"/>
  <c i="1" r="BB98"/>
  <c i="5" r="F34"/>
  <c i="1" r="BA98"/>
  <c i="2" r="F37"/>
  <c i="1" r="BD95"/>
  <c i="4" r="F34"/>
  <c i="1" r="BA97"/>
  <c i="4" r="F36"/>
  <c i="1" r="BC97"/>
  <c i="4" r="F35"/>
  <c i="1" r="BB97"/>
  <c i="5" r="F37"/>
  <c i="1" r="BD98"/>
  <c i="3" r="F36"/>
  <c i="1" r="BC96"/>
  <c i="3" r="F35"/>
  <c i="1" r="BB96"/>
  <c i="5" r="F36"/>
  <c i="1" r="BC98"/>
  <c i="3" r="J34"/>
  <c i="1" r="AW96"/>
  <c i="5" r="J34"/>
  <c i="1" r="AW98"/>
  <c i="3" r="F37"/>
  <c i="1" r="BD96"/>
  <c i="4" r="J34"/>
  <c i="1" r="AW97"/>
  <c i="4" r="F37"/>
  <c i="1" r="BD97"/>
  <c i="4" l="1" r="T127"/>
  <c r="T126"/>
  <c i="3" r="T125"/>
  <c r="T124"/>
  <c i="4" r="P127"/>
  <c r="P126"/>
  <c i="1" r="AU97"/>
  <c i="4" r="R127"/>
  <c r="R126"/>
  <c r="BK127"/>
  <c i="3" r="R125"/>
  <c r="R124"/>
  <c i="4" r="BK231"/>
  <c r="J231"/>
  <c r="J103"/>
  <c i="5" r="BK118"/>
  <c r="J118"/>
  <c r="J96"/>
  <c i="3" r="BK124"/>
  <c r="J124"/>
  <c r="J96"/>
  <c i="2" r="BK119"/>
  <c r="J119"/>
  <c r="J96"/>
  <c i="6" r="J30"/>
  <c r="J39"/>
  <c i="2" r="J33"/>
  <c i="1" r="AV95"/>
  <c r="AT95"/>
  <c i="4" r="J33"/>
  <c i="1" r="AV97"/>
  <c r="AT97"/>
  <c r="AU94"/>
  <c i="3" r="F33"/>
  <c i="1" r="AZ96"/>
  <c i="2" r="F33"/>
  <c i="1" r="AZ95"/>
  <c i="3" r="J33"/>
  <c i="1" r="AV96"/>
  <c r="AT96"/>
  <c r="AT99"/>
  <c r="BB94"/>
  <c r="AX94"/>
  <c i="4" r="F33"/>
  <c i="1" r="AZ97"/>
  <c i="5" r="F33"/>
  <c i="1" r="AZ98"/>
  <c i="5" r="J33"/>
  <c i="1" r="AV98"/>
  <c r="AT98"/>
  <c r="BC94"/>
  <c r="W32"/>
  <c r="BD94"/>
  <c r="W33"/>
  <c r="BA94"/>
  <c r="W30"/>
  <c i="4" l="1" r="BK126"/>
  <c r="J126"/>
  <c i="1" r="AG99"/>
  <c i="4" r="J127"/>
  <c r="J97"/>
  <c i="1" r="AN99"/>
  <c i="4" r="J30"/>
  <c i="1" r="AG97"/>
  <c i="2" r="J30"/>
  <c i="1" r="AG95"/>
  <c i="3" r="J30"/>
  <c i="1" r="AG96"/>
  <c r="AN96"/>
  <c r="AW94"/>
  <c r="AK30"/>
  <c r="AZ94"/>
  <c r="W29"/>
  <c i="5" r="J30"/>
  <c i="1" r="AG98"/>
  <c r="AN98"/>
  <c r="W31"/>
  <c r="AY94"/>
  <c i="4" l="1" r="J39"/>
  <c r="J96"/>
  <c i="5" r="J39"/>
  <c i="3" r="J39"/>
  <c i="2" r="J39"/>
  <c i="1" r="AN95"/>
  <c r="AN97"/>
  <c r="AG94"/>
  <c r="AK26"/>
  <c r="AV94"/>
  <c r="AK29"/>
  <c l="1" r="AK3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<sst xmlns="http://schemas.openxmlformats.org/spreadsheetml/2006/main">
  <si>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</si>
  <si>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</si>
  <si>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</si>
  <si>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</si>
  <si>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</si>
  <si>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{ed97f00f-ff15-46ea-bca4-f054e034c26a}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</si>
  <si>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</si>
  <si>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</si>
  <si>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</si>
  <si>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</si>
  <si>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</si>
  <si>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</si>
  <si>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</si>
  <si>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</si>
  <si>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21069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</si>
  <si>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</si>
  <si>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</si>
  <si>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PD - Rekonstrukce tramvajových nástupišť Kunčičky - Kostel</t>
  </si>
  <si>
    <t>KSO:</t>
  </si>
  <si>
    <t>CC-CZ:</t>
  </si>
  <si>
    <t>Místo:</t>
  </si>
  <si>
    <t xml:space="preserve"> </t>
  </si>
  <si>
    <t>Datum:</t>
  </si>
  <si>
    <t>15. 4. 2024</t>
  </si>
  <si>
    <t>Zadavatel:</t>
  </si>
  <si>
    <t>IČ:</t>
  </si>
  <si>
    <t>DIČ:</t>
  </si>
  <si>
    <t>Uchazeč:</t>
  </si>
  <si>
    <t>Vyplň údaj</t>
  </si>
  <si>
    <t>Projektant: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</si>
  <si>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</si>
  <si>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</si>
  <si>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</si>
  <si>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</si>
  <si>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</si>
  <si>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</si>
  <si>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</si>
  <si>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</si>
  <si>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</si>
  <si>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</si>
  <si>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</si>
  <si>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</si>
  <si>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</si>
  <si>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</si>
  <si>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</si>
  <si>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</si>
  <si>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</si>
  <si>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</si>
  <si>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</si>
  <si>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</si>
  <si>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</si>
  <si>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</si>
  <si>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</si>
  <si>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</si>
  <si>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</si>
  <si>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</si>
  <si>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</si>
  <si>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</si>
  <si>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</si>
  <si>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</si>
  <si>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</si>
  <si>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</si>
  <si>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</si>
  <si>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</si>
  <si>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</si>
  <si>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</si>
  <si>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</si>
  <si>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</si>
  <si>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</si>
  <si>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</si>
  <si>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</si>
  <si>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</si>
  <si>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</si>
  <si>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</si>
  <si>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</si>
  <si>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</si>
  <si>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</si>
  <si>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</si>
  <si>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Nástupištní hrana</t>
  </si>
  <si>
    <t>STA</t>
  </si>
  <si>
    <t>1</t>
  </si>
  <si>
    <t>{6c14781d-eef1-4c58-b4a6-e5a091323d57}</t>
  </si>
  <si>
    <t>2</t>
  </si>
  <si>
    <t>SO02</t>
  </si>
  <si>
    <t>Úprava komunikace</t>
  </si>
  <si>
    <t>{768cfee3-d3bc-4fb6-8d2d-6669b9125d05}</t>
  </si>
  <si>
    <t>SO03</t>
  </si>
  <si>
    <t>Úprava chodníku</t>
  </si>
  <si>
    <t>{b60afef6-a025-4ca1-a4e6-129356f44f54}</t>
  </si>
  <si>
    <t>VRN</t>
  </si>
  <si>
    <t>Vedlejší rozpočtové náklady</t>
  </si>
  <si>
    <t>VON</t>
  </si>
  <si>
    <t>{6cf02c64-9e20-4291-8ad1-632a3e6bf630}</t>
  </si>
  <si>
    <t>DIO</t>
  </si>
  <si>
    <t xml:space="preserve">Dopravně inženýrské opatření </t>
  </si>
  <si>
    <t>OST</t>
  </si>
  <si>
    <t>{7f372afc-b760-4d3f-9cb6-1cd89d26dd96}</t>
  </si>
  <si>
    <t>KRYCÍ LIST SOUPISU PRACÍ</t>
  </si>
  <si>
    <t>Objekt:</t>
  </si>
  <si>
    <t>SO01 - Nástupištní hrana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</si>
  <si>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</si>
  <si>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</si>
  <si>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</si>
  <si>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</si>
  <si>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</si>
  <si>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</si>
  <si>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</si>
  <si>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</si>
  <si>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</si>
  <si>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</si>
  <si>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</si>
  <si>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</si>
  <si>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</si>
  <si>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</si>
  <si>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</si>
  <si>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</si>
  <si>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</si>
  <si>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</si>
  <si>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</si>
  <si>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</si>
  <si>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</si>
  <si>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</si>
  <si>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</si>
  <si>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</si>
  <si>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</si>
  <si>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</si>
  <si>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</si>
  <si>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916431112</t>
  </si>
  <si>
    <t xml:space="preserve">Osazení betonového bezbariérového obrubníku  s ložem betonovým tl. 150 mm úložná šířka do 400 mm s boční opěrou</t>
  </si>
  <si>
    <t>m</t>
  </si>
  <si>
    <t>CS ÚRS 2024 01</t>
  </si>
  <si>
    <t>4</t>
  </si>
  <si>
    <t>-398112672</t>
  </si>
  <si>
    <t>Online PSC</t>
  </si>
  <si>
    <t>https://podminky.urs.cz/item/CS_URS_2024_01/916431112</t>
  </si>
  <si>
    <t>M</t>
  </si>
  <si>
    <t>59217041</t>
  </si>
  <si>
    <t>obrubník betonový bezbariérový přímý</t>
  </si>
  <si>
    <t>8</t>
  </si>
  <si>
    <t>459822240</t>
  </si>
  <si>
    <t>VV</t>
  </si>
  <si>
    <t>66</t>
  </si>
  <si>
    <t>True</t>
  </si>
  <si>
    <t>998</t>
  </si>
  <si>
    <t>Přesun hmot</t>
  </si>
  <si>
    <t>3</t>
  </si>
  <si>
    <t>998223011</t>
  </si>
  <si>
    <t>Přesun hmot pro pozemní komunikace s krytem dlážděným dopravní vzdálenost do 200 m jakékoliv délky objektu</t>
  </si>
  <si>
    <t>t</t>
  </si>
  <si>
    <t>-1592900383</t>
  </si>
  <si>
    <t>https://podminky.urs.cz/item/CS_URS_2024_01/998223011</t>
  </si>
  <si>
    <t>SO02 - Úprava komunikace</t>
  </si>
  <si>
    <t xml:space="preserve">    1 - Zemní práce</t>
  </si>
  <si>
    <t xml:space="preserve">    2 - Zakládání</t>
  </si>
  <si>
    <t xml:space="preserve">    5 - Komunikace pozemní</t>
  </si>
  <si>
    <t xml:space="preserve">    8 - Trubní vedení</t>
  </si>
  <si>
    <t xml:space="preserve">    997 - Přesun sutě</t>
  </si>
  <si>
    <t>Zemní práce</t>
  </si>
  <si>
    <t>113107163</t>
  </si>
  <si>
    <t>Odstranění podkladů nebo krytů strojně plochy jednotlivě přes 50 m2 do 200 m2 s přemístěním hmot na skládku na vzdálenost do 20 m nebo s naložením na dopravní prostředek z kameniva hrubého drceného, o tl. vrstvy přes 200 do 300 mm</t>
  </si>
  <si>
    <t>m2</t>
  </si>
  <si>
    <t>-607756092</t>
  </si>
  <si>
    <t>https://podminky.urs.cz/item/CS_URS_2024_01/113107163</t>
  </si>
  <si>
    <t>Podkladní živič. vrstvy tl. cca 100 mm zvýš. jizdního pásu</t>
  </si>
  <si>
    <t>205*2 "zvýšené jízdní pasy vč. ramp"</t>
  </si>
  <si>
    <t>30,73*2 "vozovka mezi nástupištním pref. a kolejnicí</t>
  </si>
  <si>
    <t>Součet</t>
  </si>
  <si>
    <t>113107183</t>
  </si>
  <si>
    <t>Odstranění podkladů nebo krytů strojně plochy jednotlivě přes 50 m2 do 200 m2 s přemístěním hmot na skládku na vzdálenost do 20 m nebo s naložením na dopravní prostředek živičných, o tl. vrstvy přes 100 do 150 mm</t>
  </si>
  <si>
    <t>1583991501</t>
  </si>
  <si>
    <t>https://podminky.urs.cz/item/CS_URS_2024_01/113107183</t>
  </si>
  <si>
    <t>živičný podlklad pásu vozovky pro osazení kolejového obrubníku</t>
  </si>
  <si>
    <t>(10,2+5,8+3,2+10,2+2.2)*0,5</t>
  </si>
  <si>
    <t>113154113</t>
  </si>
  <si>
    <t>Frézování živičného podkladu nebo krytu s naložením na dopravní prostředek plochy do 500 m2 bez překážek v trase pruhu šířky do 0,5 m, tloušťky vrstvy 50 mm</t>
  </si>
  <si>
    <t>145988230</t>
  </si>
  <si>
    <t>https://podminky.urs.cz/item/CS_URS_2024_01/113154113</t>
  </si>
  <si>
    <t>frézování pásu vozovky pro osazení kolejového obrubníku</t>
  </si>
  <si>
    <t>(10,2+5,8+3,2+10,2+2,2)*0,5</t>
  </si>
  <si>
    <t>113154114</t>
  </si>
  <si>
    <t xml:space="preserve">Frézování živičného podkladu nebo krytu  s naložením na dopravní prostředek plochy do 500 m2 bez překážek v trase pruhu šířky do 0,5 m, tloušťky vrstvy 100 mm</t>
  </si>
  <si>
    <t>357142573</t>
  </si>
  <si>
    <t>https://podminky.urs.cz/item/CS_URS_2024_01/113154114</t>
  </si>
  <si>
    <t>5</t>
  </si>
  <si>
    <t>113154333</t>
  </si>
  <si>
    <t>Frézování živičného podkladu nebo krytu s naložením na dopravní prostředek plochy přes 1 000 do 10 000 m2 bez překážek v trase pruhu šířky přes 1 m do 2 m, tloušťky vrstvy 50 mm</t>
  </si>
  <si>
    <t>-537683779</t>
  </si>
  <si>
    <t>https://podminky.urs.cz/item/CS_URS_2024_01/113154333</t>
  </si>
  <si>
    <t>Kryt ABS tl. 50 mm</t>
  </si>
  <si>
    <t>8,6*2*2 "návázání zvýšených jíz. pásů na stáv. vozovku</t>
  </si>
  <si>
    <t>30,73*2 "vozovka mezi nástupštním pref. a kolejnicí</t>
  </si>
  <si>
    <t>(10,2+5,8+3,2+10,2+2.2)*1,3</t>
  </si>
  <si>
    <t>6</t>
  </si>
  <si>
    <t>113154334</t>
  </si>
  <si>
    <t>Frézování živičného podkladu nebo krytu s naložením na dopravní prostředek plochy přes 1 000 do 10 000 m2 bez překážek v trase pruhu šířky přes 1 m do 2 m, tloušťky vrstvy 100 mm</t>
  </si>
  <si>
    <t>-820881119</t>
  </si>
  <si>
    <t>https://podminky.urs.cz/item/CS_URS_2024_01/113154334</t>
  </si>
  <si>
    <t>5,8*2*2 "návázání zvýšených jíz. pásů na stáv. vozovku</t>
  </si>
  <si>
    <t>7</t>
  </si>
  <si>
    <t>132254102</t>
  </si>
  <si>
    <t>Hloubení zapažených rýh šířky do 800 mm strojně s urovnáním dna do předepsaného profilu a spádu v hornině třídy těžitelnosti I skupiny 3 přes 20 do 50 m3</t>
  </si>
  <si>
    <t>m3</t>
  </si>
  <si>
    <t>1612057284</t>
  </si>
  <si>
    <t>https://podminky.urs.cz/item/CS_URS_2024_01/132254102</t>
  </si>
  <si>
    <t>Odvodňovací žebra a přípojky do stávaj. kanalizace</t>
  </si>
  <si>
    <t>(90+20)*0,27</t>
  </si>
  <si>
    <t>181912112</t>
  </si>
  <si>
    <t>Úprava pláně vyrovnáním výškových rozdílů ručně v hornině třídy těžitelnosti I skupiny 3 se zhutněním</t>
  </si>
  <si>
    <t>574532108</t>
  </si>
  <si>
    <t>https://podminky.urs.cz/item/CS_URS_2024_01/181912112</t>
  </si>
  <si>
    <t>495</t>
  </si>
  <si>
    <t>Zakládání</t>
  </si>
  <si>
    <t>211531111</t>
  </si>
  <si>
    <t xml:space="preserve">Výplň kamenivem do rýh odvodňovacích žeber nebo trativodů  bez zhutnění, s úpravou povrchu výplně kamenivem hrubým drceným frakce 16 až 63 mm</t>
  </si>
  <si>
    <t>-554818922</t>
  </si>
  <si>
    <t>https://podminky.urs.cz/item/CS_URS_2024_01/211531111</t>
  </si>
  <si>
    <t>Výplň trativod. žeber a výkopu pro přípojky do stávající kanalizace</t>
  </si>
  <si>
    <t>(90+20)*0,32</t>
  </si>
  <si>
    <t>10</t>
  </si>
  <si>
    <t>211971110</t>
  </si>
  <si>
    <t xml:space="preserve">Zřízení opláštění výplně z geotextilie odvodňovacích žeber nebo trativodů  v rýze nebo zářezu se stěnami šikmými o sklonu do 1:2</t>
  </si>
  <si>
    <t>399528315</t>
  </si>
  <si>
    <t>https://podminky.urs.cz/item/CS_URS_2024_01/211971110</t>
  </si>
  <si>
    <t>(90+20)*2,2</t>
  </si>
  <si>
    <t>11</t>
  </si>
  <si>
    <t>69311080</t>
  </si>
  <si>
    <t>geotextilie netkaná separační, ochranná, filtrační, drenážní PES 200g/m2</t>
  </si>
  <si>
    <t>1723824123</t>
  </si>
  <si>
    <t>242*1,1845 'Přepočtené koeficientem množství</t>
  </si>
  <si>
    <t>12</t>
  </si>
  <si>
    <t>212572121</t>
  </si>
  <si>
    <t>Lože pro trativody z kameniva drobného těženého</t>
  </si>
  <si>
    <t>757906493</t>
  </si>
  <si>
    <t>https://podminky.urs.cz/item/CS_URS_2024_01/212572121</t>
  </si>
  <si>
    <t>(90+20)*0,4*0,05</t>
  </si>
  <si>
    <t>13</t>
  </si>
  <si>
    <t>212752412</t>
  </si>
  <si>
    <t>Trativody z drenážních trubek pro liniové stavby a komunikace se zřízením štěrkového lože pod trubky a s jejich obsypem v otevřeném výkopu trubka korugovaná sendvičová PE-HD SN 8 perforace 220° DN 150</t>
  </si>
  <si>
    <t>CS ÚRS 2023 02</t>
  </si>
  <si>
    <t>1232654394</t>
  </si>
  <si>
    <t>https://podminky.urs.cz/item/CS_URS_2023_02/212752412</t>
  </si>
  <si>
    <t>Komunikace pozemní</t>
  </si>
  <si>
    <t>14</t>
  </si>
  <si>
    <t>564851111</t>
  </si>
  <si>
    <t xml:space="preserve">Podklad ze štěrkodrti ŠD  s rozprostřením a zhutněním, po zhutnění tl. 150 mm</t>
  </si>
  <si>
    <t>348400347</t>
  </si>
  <si>
    <t>https://podminky.urs.cz/item/CS_URS_2024_01/564851111</t>
  </si>
  <si>
    <t>Podkladní vrstvy ze ŠD tl. cca 150 mm zvýš. jizdního pásu</t>
  </si>
  <si>
    <t>564962111</t>
  </si>
  <si>
    <t xml:space="preserve">Podklad z mechanicky zpevněného kameniva MZK (minerální beton)  s rozprostřením a s hutněním, po zhutnění tl. 200 mm</t>
  </si>
  <si>
    <t>-1881895869</t>
  </si>
  <si>
    <t>https://podminky.urs.cz/item/CS_URS_2024_01/564962111</t>
  </si>
  <si>
    <t xml:space="preserve">Podkladní  vrstvy MZK tl. cca 200 mm zvýš. jizdního pásu</t>
  </si>
  <si>
    <t>16</t>
  </si>
  <si>
    <t>565166112</t>
  </si>
  <si>
    <t xml:space="preserve">Asfaltový beton vrstva podkladní ACP 22 (obalované kamenivo hrubozrnné - OKH)  s rozprostřením a zhutněním v pruhu šířky přes 1,5 do 3 m, po zhutnění tl. 90 mm</t>
  </si>
  <si>
    <t>-1714926778</t>
  </si>
  <si>
    <t>https://podminky.urs.cz/item/CS_URS_2024_01/565166112</t>
  </si>
  <si>
    <t>KONSTRUKCE VOZOVKY POJÍŽDĚNÉHO MYSU</t>
  </si>
  <si>
    <t xml:space="preserve">-(13,204*2) "odečet výměry nást.  obrub</t>
  </si>
  <si>
    <t>15,80 "podél kolej. obrubníků</t>
  </si>
  <si>
    <t>50</t>
  </si>
  <si>
    <t>565176101</t>
  </si>
  <si>
    <t>Asfaltový beton vrstva podkladní ACP 22 (obalované kamenivo hrubozrnné - OKH) s rozprostřením a zhutněním v pruhu šířky do 1,5 m, po zhutnění tl. 100 mm</t>
  </si>
  <si>
    <t>962963391</t>
  </si>
  <si>
    <t>https://podminky.urs.cz/item/CS_URS_2024_01/565176101</t>
  </si>
  <si>
    <t>(1,4+1,4)*115 "2 pásy š. 1,4 m mezi kolejnicemi dl. 115m"</t>
  </si>
  <si>
    <t>56</t>
  </si>
  <si>
    <t>565176111</t>
  </si>
  <si>
    <t>Asfaltový beton vrstva podkladní ACP 22 (obalované kamenivo hrubozrnné - OKH) s rozprostřením a zhutněním v pruhu šířky přes 1,5 do 3 m, po zhutnění tl. 100 mm</t>
  </si>
  <si>
    <t>-329884327</t>
  </si>
  <si>
    <t>https://podminky.urs.cz/item/CS_URS_2024_01/565176111</t>
  </si>
  <si>
    <t>1,6*115 "asf. pás mezi kolejemi"</t>
  </si>
  <si>
    <t>17</t>
  </si>
  <si>
    <t>573111112</t>
  </si>
  <si>
    <t>Postřik infiltrační PI z asfaltu silničního s posypem kamenivem, v množství 1,00 kg/m2</t>
  </si>
  <si>
    <t>-1460527349</t>
  </si>
  <si>
    <t>https://podminky.urs.cz/item/CS_URS_2024_01/573111112</t>
  </si>
  <si>
    <t>(1,4+1,4+1,6)*115"v tramvajovém pásu dl.115m"</t>
  </si>
  <si>
    <t>484,052</t>
  </si>
  <si>
    <t>18</t>
  </si>
  <si>
    <t>573231108</t>
  </si>
  <si>
    <t>Postřik spojovací PS bez posypu kamenivem ze silniční emulze, v množství 0,50 kg/m2</t>
  </si>
  <si>
    <t>-826084320</t>
  </si>
  <si>
    <t>https://podminky.urs.cz/item/CS_URS_2024_01/573231108</t>
  </si>
  <si>
    <t>2xspojovací postřik pro konstrukční vrstvy pojížděného mysu</t>
  </si>
  <si>
    <t>536,332+484,052</t>
  </si>
  <si>
    <t>((1,4+1,4+1,6)*115)*2"v tramvajovém pásu dl.115m"</t>
  </si>
  <si>
    <t>51</t>
  </si>
  <si>
    <t>577134031</t>
  </si>
  <si>
    <t>Asfaltový beton vrstva obrusná ACO 11 (ABS) s rozprostřením a se zhutněním z modifikovaného asfaltu v pruhu šířky do 1,5 m, po zhutnění tl. 40 mm</t>
  </si>
  <si>
    <t>-650750772</t>
  </si>
  <si>
    <t>https://podminky.urs.cz/item/CS_URS_2024_01/577134031</t>
  </si>
  <si>
    <t>19</t>
  </si>
  <si>
    <t>577134131</t>
  </si>
  <si>
    <t xml:space="preserve">Asfaltový beton vrstva obrusná ACO 11 (ABS)  s rozprostřením a se zhutněním z modifikovaného asfaltu v pruhu šířky přes do 1,5 do 3 m, po zhutnění tl. 40 mm</t>
  </si>
  <si>
    <t>-403133950</t>
  </si>
  <si>
    <t>https://podminky.urs.cz/item/CS_URS_2024_01/577134131</t>
  </si>
  <si>
    <t>Kryt ACO 11 tl. 40 mm</t>
  </si>
  <si>
    <t>15,80 "podél kolejových obrubníků"</t>
  </si>
  <si>
    <t>52</t>
  </si>
  <si>
    <t>577165032</t>
  </si>
  <si>
    <t>Asfaltový beton vrstva ložní ACL 16 (ABH) s rozprostřením a zhutněním z modifikovaného asfaltu v pruhu šířky do 1,5 m, po zhutnění tl. 70 mm</t>
  </si>
  <si>
    <t>-1908005775</t>
  </si>
  <si>
    <t>https://podminky.urs.cz/item/CS_URS_2024_01/577165032</t>
  </si>
  <si>
    <t>20</t>
  </si>
  <si>
    <t>577165142</t>
  </si>
  <si>
    <t>Asfaltový beton vrstva ložní ACL 16 (ABH) s rozprostřením a zhutněním z modifikovaného asfaltu v pruhu šířky přes 3 m, po zhutnění tl. 70 mm</t>
  </si>
  <si>
    <t>-605116432</t>
  </si>
  <si>
    <t>https://podminky.urs.cz/item/CS_URS_2024_01/577165142</t>
  </si>
  <si>
    <t xml:space="preserve">Kryt ACL 16  tl. 40 mm</t>
  </si>
  <si>
    <t>1,6*115"asf. pás mezi kolejemi</t>
  </si>
  <si>
    <t>591241111</t>
  </si>
  <si>
    <t xml:space="preserve">Kladení dlažby z kostek  s provedením lože do tl. 50 mm, s vyplněním spár, s dvojím beraněním a se smetením přebytečného materiálu na krajnici drobných z kamene, do lože z cementové malty</t>
  </si>
  <si>
    <t>53350157</t>
  </si>
  <si>
    <t>https://podminky.urs.cz/item/CS_URS_2024_01/591241111</t>
  </si>
  <si>
    <t>44*2*0,2*1,05</t>
  </si>
  <si>
    <t>22</t>
  </si>
  <si>
    <t>58381007</t>
  </si>
  <si>
    <t>kostka dlažební žula drobná 8/10</t>
  </si>
  <si>
    <t>-2020568722</t>
  </si>
  <si>
    <t>18,48*1,02 'Přepočtené koeficientem množství</t>
  </si>
  <si>
    <t>Trubní vedení</t>
  </si>
  <si>
    <t>23</t>
  </si>
  <si>
    <t>89041181R</t>
  </si>
  <si>
    <t>Bourání šachet z prefabrikovaných skruží ručně obestavěného prostoru do 1,5 m3 - Kompletní vybourání včetně zaslepení přípojek a zásypu</t>
  </si>
  <si>
    <t>-489527013</t>
  </si>
  <si>
    <t>https://podminky.urs.cz/item/CS_URS_2024_01/89041181R</t>
  </si>
  <si>
    <t>PSC</t>
  </si>
  <si>
    <t xml:space="preserve">Poznámka k souboru cen:_x000d_
1. Ceny jsou určeny pro vodovodní a kanalizačné šachty. 2. Šachty velikosti nad 5 m3 obestavěného prostoru se oceňují cenami katalogu 801-3 Budov a haly - bourání konstrukcí. </t>
  </si>
  <si>
    <t>24</t>
  </si>
  <si>
    <t>895941111</t>
  </si>
  <si>
    <t xml:space="preserve">Zřízení vpusti kanalizační  uliční z betonových dílců typ UV-50 normální</t>
  </si>
  <si>
    <t>kus</t>
  </si>
  <si>
    <t>1967574264</t>
  </si>
  <si>
    <t>https://podminky.urs.cz/item/CS_URS_2024_01/895941111</t>
  </si>
  <si>
    <t>25</t>
  </si>
  <si>
    <t>59221645</t>
  </si>
  <si>
    <t>vpusťový komplet základní (pero,drážka) betonový 400/450x500x1000mm</t>
  </si>
  <si>
    <t>436733383</t>
  </si>
  <si>
    <t>26</t>
  </si>
  <si>
    <t>871350430</t>
  </si>
  <si>
    <t>Montáž kanalizačního potrubí z polypropylenu PP korugovaného nebo žebrovaného SN 16 DN 200</t>
  </si>
  <si>
    <t>-41013682</t>
  </si>
  <si>
    <t>https://podminky.urs.cz/item/CS_URS_2024_01/871350430</t>
  </si>
  <si>
    <t>Přípojky do stávající kanalizace</t>
  </si>
  <si>
    <t>15+13</t>
  </si>
  <si>
    <t>27</t>
  </si>
  <si>
    <t>28617276</t>
  </si>
  <si>
    <t>trubka kanalizační PP korugovaná DN 200x6000mm SN16</t>
  </si>
  <si>
    <t>929370494</t>
  </si>
  <si>
    <t>28*1,015 'Přepočtené koeficientem množství</t>
  </si>
  <si>
    <t>28</t>
  </si>
  <si>
    <t>899231111</t>
  </si>
  <si>
    <t xml:space="preserve">Výšková úprava uličního vstupu nebo vpusti do 200 mm  zvýšením mříže</t>
  </si>
  <si>
    <t>1625830811</t>
  </si>
  <si>
    <t>https://podminky.urs.cz/item/CS_URS_2024_01/899231111</t>
  </si>
  <si>
    <t>2*2 'Přepočtené koeficientem množství</t>
  </si>
  <si>
    <t>29</t>
  </si>
  <si>
    <t>899331111</t>
  </si>
  <si>
    <t xml:space="preserve">Výšková úprava uličního vstupu nebo vpusti do 200 mm  zvýšením poklopu</t>
  </si>
  <si>
    <t>-1166821280</t>
  </si>
  <si>
    <t>https://podminky.urs.cz/item/CS_URS_2024_01/899331111</t>
  </si>
  <si>
    <t>30</t>
  </si>
  <si>
    <t>977151125</t>
  </si>
  <si>
    <t>Jádrové vrty diamantovými korunkami do stavebních materiálů (železobetonu, betonu, cihel, obkladů, dlažeb, kamene) průměru přes 180 do 200 mm</t>
  </si>
  <si>
    <t>687988828</t>
  </si>
  <si>
    <t>https://podminky.urs.cz/item/CS_URS_2024_01/977151125</t>
  </si>
  <si>
    <t>4*0,15 "napojení přípojek a trativodu do kanalizace"</t>
  </si>
  <si>
    <t>31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</si>
  <si>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</si>
  <si>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</si>
  <si>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249983440</t>
  </si>
  <si>
    <t>https://podminky.urs.cz/item/CS_URS_2024_01/916131213</t>
  </si>
  <si>
    <t>32</t>
  </si>
  <si>
    <t>59217034</t>
  </si>
  <si>
    <t>obrubník silniční betonový 1000x150x300mm</t>
  </si>
  <si>
    <t>1889327032</t>
  </si>
  <si>
    <t>15,6862745098039*1,02 'Přepočtené koeficientem množství</t>
  </si>
  <si>
    <t>35</t>
  </si>
  <si>
    <t>919112233</t>
  </si>
  <si>
    <t xml:space="preserve">Řezání dilatačních spár v živičném krytu  vytvoření komůrky pro těsnící zálivku šířky 20 mm, hloubky 40 mm</t>
  </si>
  <si>
    <t>203766849</t>
  </si>
  <si>
    <t>https://podminky.urs.cz/item/CS_URS_2024_01/919112233</t>
  </si>
  <si>
    <t xml:space="preserve">komunikace – Frézování drážky </t>
  </si>
  <si>
    <t xml:space="preserve">sfaltového krytu v šířce 20mm a výšce 40mm </t>
  </si>
  <si>
    <t>podél hlavy/žlábku kolejnic včetně vyčištění</t>
  </si>
  <si>
    <t xml:space="preserve">(Délky odečteny z grafického programu AutoCad </t>
  </si>
  <si>
    <t>44*2</t>
  </si>
  <si>
    <t>podél kolejového obrubníku oboustranně včetně vyčištění</t>
  </si>
  <si>
    <t>(10,2+5,8+3,2+10,2+2.2)*2</t>
  </si>
  <si>
    <t>podél nástupištních prefabrikátů a obrub včetně vyčištění</t>
  </si>
  <si>
    <t>(33+8+0,5)*2*2</t>
  </si>
  <si>
    <t>Asf. pás v tramvajovém tělese odečteno ze situace(oboustranné drážky u kolejnic)</t>
  </si>
  <si>
    <t>8*115</t>
  </si>
  <si>
    <t>36</t>
  </si>
  <si>
    <t>62999211R2</t>
  </si>
  <si>
    <t xml:space="preserve">Zatmelení styčných spar podél nástupištních prefabriátů  a obrubníků a okolo dr. šachtic  trvale pružným polyuretanovým tmelem včetně vyčištění spar, provedení penetračního nátěru a vyplnění spar pěnou pro spáry šířky do 20 mm</t>
  </si>
  <si>
    <t>1213180959</t>
  </si>
  <si>
    <t>https://podminky.urs.cz/item/CS_URS_2024_01/62999211R2</t>
  </si>
  <si>
    <t xml:space="preserve">komunikace – zatmelení drážky </t>
  </si>
  <si>
    <t>37</t>
  </si>
  <si>
    <t>915211112</t>
  </si>
  <si>
    <t xml:space="preserve">Vodorovné dopravní značení stříkaným plastem  dělící čára šířky 125 mm souvislá bílá retroreflexní</t>
  </si>
  <si>
    <t>-124699857</t>
  </si>
  <si>
    <t>https://podminky.urs.cz/item/CS_URS_2024_01/915211112</t>
  </si>
  <si>
    <t>38</t>
  </si>
  <si>
    <t>915331112</t>
  </si>
  <si>
    <t xml:space="preserve">Vodorovné značení předformovaným termoplastem  čáry šířky 250 mm</t>
  </si>
  <si>
    <t>-371832878</t>
  </si>
  <si>
    <t>https://podminky.urs.cz/item/CS_URS_2024_01/915331112</t>
  </si>
  <si>
    <t>82</t>
  </si>
  <si>
    <t>39</t>
  </si>
  <si>
    <t>915351112</t>
  </si>
  <si>
    <t xml:space="preserve">Vodorovné značení předformovaným termoplastem  písmena nebo číslice velikosti do 2,5 m</t>
  </si>
  <si>
    <t>-1322509680</t>
  </si>
  <si>
    <t>https://podminky.urs.cz/item/CS_URS_2024_01/915351112</t>
  </si>
  <si>
    <t>55</t>
  </si>
  <si>
    <t>919122132</t>
  </si>
  <si>
    <t xml:space="preserve">Utěsnění dilatačních spár zálivkou za tepla  v cementobetonovém nebo živičném krytu včetně adhezního nátěru s těsnicím profilem pod zálivkou, pro komůrky šířky 20 mm, hloubky 40 mm</t>
  </si>
  <si>
    <t>-839772388</t>
  </si>
  <si>
    <t>https://podminky.urs.cz/item/CS_URS_2023_02/919122132</t>
  </si>
  <si>
    <t xml:space="preserve">Kryt TT – Asfaltový kryt – Frézování drážky </t>
  </si>
  <si>
    <t xml:space="preserve">115*8 </t>
  </si>
  <si>
    <t>40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</si>
  <si>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</si>
  <si>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</si>
  <si>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-125685096</t>
  </si>
  <si>
    <t>https://podminky.urs.cz/item/CS_URS_2024_01/919732211</t>
  </si>
  <si>
    <t>5,8*4</t>
  </si>
  <si>
    <t>41</t>
  </si>
  <si>
    <t>919735115</t>
  </si>
  <si>
    <t>Řezání stávajícího živičného krytu nebo podkladu hloubky přes 200 do 250 mm</t>
  </si>
  <si>
    <t>-1358918145</t>
  </si>
  <si>
    <t>https://podminky.urs.cz/item/CS_URS_2024_01/919735115</t>
  </si>
  <si>
    <t xml:space="preserve">řezání stavajícího krytu </t>
  </si>
  <si>
    <t>dle výkresu Situace povrchu</t>
  </si>
  <si>
    <t>54</t>
  </si>
  <si>
    <t>928126112</t>
  </si>
  <si>
    <t>Odstranění zádlažbových panelů mezi kolejnicemi nebo kolejemi</t>
  </si>
  <si>
    <t>-1988820772</t>
  </si>
  <si>
    <t>https://podminky.urs.cz/item/CS_URS_2024_01/928126112</t>
  </si>
  <si>
    <t>odstranění panelů v délce r-ce 115 m</t>
  </si>
  <si>
    <t>520"plocha odměřena ze situace"</t>
  </si>
  <si>
    <t>997</t>
  </si>
  <si>
    <t>Přesun sutě</t>
  </si>
  <si>
    <t>42</t>
  </si>
  <si>
    <t>997221571</t>
  </si>
  <si>
    <t xml:space="preserve">Vodorovná doprava vybouraných hmot  bez naložení, ale se složením a s hrubým urovnáním na vzdálenost do 1 km</t>
  </si>
  <si>
    <t>1985340011</t>
  </si>
  <si>
    <t>https://podminky.urs.cz/item/CS_URS_2024_01/997221571</t>
  </si>
  <si>
    <t xml:space="preserve">Doprava suti na skládku zhotovitele, </t>
  </si>
  <si>
    <t>beton a asfalt bez obsahu dehtu na recyklační skládku</t>
  </si>
  <si>
    <t>předpokládná vzdálenost skládky do 12 km</t>
  </si>
  <si>
    <t xml:space="preserve">161,305 "vybour. živičný poklad  tl. do 150 mm, pol. č. 113107183"</t>
  </si>
  <si>
    <t xml:space="preserve">217,650 "vybour. kamen. poklad  tl. do 300 mm, pol. č. 113107163"</t>
  </si>
  <si>
    <t>3,634+113,772 "odfréz. ložná vrstva tl. 100 mm, pol. č. 113154114+113154334"</t>
  </si>
  <si>
    <t xml:space="preserve">1,817+62,698 "odfréz. obrusná vrstva tl. 50 mm, pol. č. 113154113 a 113154333" </t>
  </si>
  <si>
    <t>43,481"vykopky z hloubení rýh, pol. č. 132254102</t>
  </si>
  <si>
    <t xml:space="preserve">3,840  " suť šachet pol. 89041181R</t>
  </si>
  <si>
    <t>176,8 "ŽB panely v tramvajovém tělese pol. 928126112</t>
  </si>
  <si>
    <t>43</t>
  </si>
  <si>
    <t>997221579</t>
  </si>
  <si>
    <t xml:space="preserve">Vodorovná doprava vybouraných hmot  bez naložení, ale se složením a s hrubým urovnáním na vzdálenost Příplatek k ceně za každý další i započatý 1 km přes 1 km</t>
  </si>
  <si>
    <t>-1570544701</t>
  </si>
  <si>
    <t>https://podminky.urs.cz/item/CS_URS_2024_01/997221579</t>
  </si>
  <si>
    <t>785*11 "předpokládná vzdálenost skládky do 12 km"</t>
  </si>
  <si>
    <t>44</t>
  </si>
  <si>
    <t>997221645</t>
  </si>
  <si>
    <t>Poplatek za uložení stavebního odpadu na skládce (skládkovné) asfaltového bez obsahu dehtu zatříděného do Katalogu odpadů pod kódem 17 03 02</t>
  </si>
  <si>
    <t>-1116319756</t>
  </si>
  <si>
    <t>https://podminky.urs.cz/item/CS_URS_2024_01/997221645</t>
  </si>
  <si>
    <t>45</t>
  </si>
  <si>
    <t>997221655</t>
  </si>
  <si>
    <t>Poplatek za uložení stavebního odpadu na skládce (skládkovné) zeminy a kamení zatříděného do Katalogu odpadů pod kódem 17 05 04</t>
  </si>
  <si>
    <t>-1588511834</t>
  </si>
  <si>
    <t>https://podminky.urs.cz/item/CS_URS_2024_01/997221655</t>
  </si>
  <si>
    <t>46</t>
  </si>
  <si>
    <t>997013871</t>
  </si>
  <si>
    <t>Poplatek za uložení stavebního odpadu na recyklační skládce (skládkovné) směsného stavebního a demoličního zatříděného do Katalogu odpadů pod kódem 17 09 04</t>
  </si>
  <si>
    <t>2090393694</t>
  </si>
  <si>
    <t>https://podminky.urs.cz/item/CS_URS_2024_01/997013871</t>
  </si>
  <si>
    <t>53</t>
  </si>
  <si>
    <t>R997221862</t>
  </si>
  <si>
    <t>Odkup betonových panelů mezi kolejnicemi a kolejemi v tramvajovém tělese_x000d_
 -1 kč/t</t>
  </si>
  <si>
    <t>1029570256</t>
  </si>
  <si>
    <t>176,80" betonovéh panely v tramvajovém tělese pol. 928126112"</t>
  </si>
  <si>
    <t>47</t>
  </si>
  <si>
    <t>997241528</t>
  </si>
  <si>
    <t>Doprava vybouraných hmot, konstrukcí nebo suti nakládání nebo překládání vybouraných hmot nebo konstrukcí</t>
  </si>
  <si>
    <t>-1713654516</t>
  </si>
  <si>
    <t>https://podminky.urs.cz/item/CS_URS_2024_01/997241528</t>
  </si>
  <si>
    <t>870,277</t>
  </si>
  <si>
    <t>48</t>
  </si>
  <si>
    <t>998229111</t>
  </si>
  <si>
    <t>Přesun hmot ruční pro pozemní komunikace s naložením a složením na vzdálenost do 50 m, s krytem z kameniva, monolitickým betonovým nebo živičným</t>
  </si>
  <si>
    <t>-493094596</t>
  </si>
  <si>
    <t>https://podminky.urs.cz/item/CS_URS_2024_01/998229111</t>
  </si>
  <si>
    <t>SO03 - Úprava chodníku</t>
  </si>
  <si>
    <t>M - Práce a dodávky M</t>
  </si>
  <si>
    <t xml:space="preserve">    21-M - Elektromontáže</t>
  </si>
  <si>
    <t xml:space="preserve">    46-M - Zemní práce při extr.mont.pracích</t>
  </si>
  <si>
    <t>HZS - Hodinové zúčtovací sazby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</si>
  <si>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</si>
  <si>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</si>
  <si>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1316508075</t>
  </si>
  <si>
    <t>https://podminky.urs.cz/item/CS_URS_2024_01/113106123</t>
  </si>
  <si>
    <t>120 "vlevo</t>
  </si>
  <si>
    <t>89642235</t>
  </si>
  <si>
    <t>113+129</t>
  </si>
  <si>
    <t>113107343</t>
  </si>
  <si>
    <t>Odstranění podkladů nebo krytů strojně plochy jednotlivě do 50 m2 s přemístěním hmot na skládku na vzdálenost do 3 m nebo s naložením na dopravní prostředek živičných, o tl. vrstvy přes 100 do 150 mm</t>
  </si>
  <si>
    <t>-1340585366</t>
  </si>
  <si>
    <t>https://podminky.urs.cz/item/CS_URS_2024_01/113107343</t>
  </si>
  <si>
    <t>103 "vpravo</t>
  </si>
  <si>
    <t>113201112</t>
  </si>
  <si>
    <t xml:space="preserve">Vytrhání obrub  s vybouráním lože, s přemístěním hmot na skládku na vzdálenost do 3 m nebo s naložením na dopravní prostředek silničních ležatých</t>
  </si>
  <si>
    <t>886924701</t>
  </si>
  <si>
    <t>https://podminky.urs.cz/item/CS_URS_2024_01/113201112</t>
  </si>
  <si>
    <t>45*2</t>
  </si>
  <si>
    <t>113202111</t>
  </si>
  <si>
    <t xml:space="preserve">Vytrhání obrub  s vybouráním lože, s přemístěním hmot na skládku na vzdálenost do 3 m nebo s naložením na dopravní prostředek z krajníků nebo obrubníků stojatých</t>
  </si>
  <si>
    <t>-232089436</t>
  </si>
  <si>
    <t>https://podminky.urs.cz/item/CS_URS_2024_01/113202111</t>
  </si>
  <si>
    <t>175111201</t>
  </si>
  <si>
    <t>Obsypání objektů nad přilehlým původním terénem ručně sypaninou z vhodných hornin třídy těžitelnosti I a II, skupiny 1 až 4 nebo materiálem uloženým ve vzdálenosti do 3 m od vnějšího kraje objektu pro jakoukoliv míru zhutnění bez prohození sypaniny</t>
  </si>
  <si>
    <t>-1369548508</t>
  </si>
  <si>
    <t>https://podminky.urs.cz/item/CS_URS_2024_01/175111201</t>
  </si>
  <si>
    <t xml:space="preserve">"obsyp  chodníkového obrubníku u levé zastávky zeminou" 2,1</t>
  </si>
  <si>
    <t>181411131</t>
  </si>
  <si>
    <t>Založení trávníku na půdě předem připravené plochy do 1000 m2 výsevem včetně utažení parkového v rovině nebo na svahu do 1:5</t>
  </si>
  <si>
    <t>-1430377475</t>
  </si>
  <si>
    <t>00572410</t>
  </si>
  <si>
    <t>osivo směs travní parková</t>
  </si>
  <si>
    <t>kg</t>
  </si>
  <si>
    <t>CS ÚRS 2022 02</t>
  </si>
  <si>
    <t>-430210967</t>
  </si>
  <si>
    <t>14*0,02 'Přepočtené koeficientem množství</t>
  </si>
  <si>
    <t>564871116</t>
  </si>
  <si>
    <t xml:space="preserve">Podklad ze štěrkodrti ŠD  s rozprostřením a zhutněním, po zhutnění tl. 300 mm</t>
  </si>
  <si>
    <t>711679</t>
  </si>
  <si>
    <t>https://podminky.urs.cz/item/CS_URS_2024_01/564871116</t>
  </si>
  <si>
    <t>596211212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</si>
  <si>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A, pro plochy přes 100 do 300 m2</t>
  </si>
  <si>
    <t>-1163766562</t>
  </si>
  <si>
    <t>https://podminky.urs.cz/item/CS_URS_2024_01/596211212</t>
  </si>
  <si>
    <t>103+120</t>
  </si>
  <si>
    <t>59245213</t>
  </si>
  <si>
    <t>dlažba zámková tvaru I 196x161x80mm přírodní, bez fazet</t>
  </si>
  <si>
    <t>555200429</t>
  </si>
  <si>
    <t>zámková dlažba bez fazet</t>
  </si>
  <si>
    <t>196,6*1,005</t>
  </si>
  <si>
    <t>197,583*1,02 'Přepočtené koeficientem množství</t>
  </si>
  <si>
    <t>59245224</t>
  </si>
  <si>
    <t>dlažba zámková tvaru I základní pro nevidomé 196x161x80mm barevná, bez fazet</t>
  </si>
  <si>
    <t>-1016914731</t>
  </si>
  <si>
    <t>33*2*0,4*1,005 "bezp. odstup od nástup. hrany 2x</t>
  </si>
  <si>
    <t>1,05*2*1,005 "signální pásy 2x</t>
  </si>
  <si>
    <t>596211214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</si>
  <si>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A, pro plochy Příplatek k cenám za dlažbu z prvků dvou barev</t>
  </si>
  <si>
    <t>-1534845009</t>
  </si>
  <si>
    <t>https://podminky.urs.cz/item/CS_URS_2024_01/596211214</t>
  </si>
  <si>
    <t>91112111R</t>
  </si>
  <si>
    <t xml:space="preserve">Montáž zábradlí ocelového  přichyceného vruty do betonového podkladu</t>
  </si>
  <si>
    <t>-615731192</t>
  </si>
  <si>
    <t>5539153R</t>
  </si>
  <si>
    <t>Regulační sloupky v. 1100 mm</t>
  </si>
  <si>
    <t>ks</t>
  </si>
  <si>
    <t>1628381484</t>
  </si>
  <si>
    <t>23*2</t>
  </si>
  <si>
    <t>914111111</t>
  </si>
  <si>
    <t xml:space="preserve">Montáž svislé dopravní značky základní  velikosti do 1 m2 objímkami na sloupky nebo konzoly</t>
  </si>
  <si>
    <t>1920085620</t>
  </si>
  <si>
    <t>https://podminky.urs.cz/item/CS_URS_2024_01/914111111</t>
  </si>
  <si>
    <t>914511112</t>
  </si>
  <si>
    <t>Montáž sloupku dopravních značek délky do 3,5 m do hliníkové patky pro sloupek D 60 mm</t>
  </si>
  <si>
    <t>624676547</t>
  </si>
  <si>
    <t>https://podminky.urs.cz/item/CS_URS_2024_01/914511112</t>
  </si>
  <si>
    <t>"IJ4a" 2</t>
  </si>
  <si>
    <t>"IJ4d" 2</t>
  </si>
  <si>
    <t>40445235</t>
  </si>
  <si>
    <t>sloupek pro dopravní značku Al D 60mm v 3,5m</t>
  </si>
  <si>
    <t>1329644967</t>
  </si>
  <si>
    <t>"sloupky DZ" 4</t>
  </si>
  <si>
    <t>40445256</t>
  </si>
  <si>
    <t>svorka upínací na sloupek dopravní značky D 60mm</t>
  </si>
  <si>
    <t>459667403</t>
  </si>
  <si>
    <t>4044564R</t>
  </si>
  <si>
    <t>informativní značky jiné IJ 4d Označník zastávky 500x700mm</t>
  </si>
  <si>
    <t>882326483</t>
  </si>
  <si>
    <t>40445644</t>
  </si>
  <si>
    <t>informativní značky jiné IJ4a 500x500mm</t>
  </si>
  <si>
    <t>-854530414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</si>
  <si>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</si>
  <si>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</si>
  <si>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-228871764</t>
  </si>
  <si>
    <t>https://podminky.urs.cz/item/CS_URS_2024_01/916231213</t>
  </si>
  <si>
    <t>59217017</t>
  </si>
  <si>
    <t>obrubník betonový chodníkový 1000x100x250mm</t>
  </si>
  <si>
    <t>475436300</t>
  </si>
  <si>
    <t>90*1,02 'Přepočtené koeficientem množství</t>
  </si>
  <si>
    <t>916241113</t>
  </si>
  <si>
    <t>Osazení obrubníku kamenného se zřízením lože, s vyplněním a zatřením spár cementovou maltou ležatého s boční opěrou z betonu prostého, do lože z betonu prostého</t>
  </si>
  <si>
    <t>1327406366</t>
  </si>
  <si>
    <t>https://podminky.urs.cz/item/CS_URS_2024_01/916241113</t>
  </si>
  <si>
    <t>58380006</t>
  </si>
  <si>
    <t>obrubník kamenný žulový přímý 1000x200x200mm</t>
  </si>
  <si>
    <t>-1748155436</t>
  </si>
  <si>
    <t>966006132</t>
  </si>
  <si>
    <t xml:space="preserve">Odstranění dopravních nebo orientačních značek se sloupkem  s uložením hmot na vzdálenost do 20 m nebo s naložením na dopravní prostředek, se zásypem jam a jeho zhutněním s betonovou patkou</t>
  </si>
  <si>
    <t>-444677759</t>
  </si>
  <si>
    <t>https://podminky.urs.cz/item/CS_URS_2024_01/966006132</t>
  </si>
  <si>
    <t>-800690339</t>
  </si>
  <si>
    <t>kámen, beton a asfalt bez obsahu dehtu na recyklační skládku</t>
  </si>
  <si>
    <t xml:space="preserve">32,548 "vybour. živičný poklad  tl. do 150 mm, pol. č. 113107163"</t>
  </si>
  <si>
    <t xml:space="preserve">106,480 "vybour.  poklad  ŠD tl. do 300 mm, pol. č. 113107163"</t>
  </si>
  <si>
    <t>26,10 "vybourané obruby, pol.č. 113201112</t>
  </si>
  <si>
    <t>18,450 "vybourané obruby, pol.č. 113202111</t>
  </si>
  <si>
    <t>31,20 "rozebraná zámková dlažba</t>
  </si>
  <si>
    <t>-1646394652</t>
  </si>
  <si>
    <t>214,778*11 "předpokládná vzdálenost skládky do 12 km"</t>
  </si>
  <si>
    <t>-933457482</t>
  </si>
  <si>
    <t>997221615</t>
  </si>
  <si>
    <t>Poplatek za uložení stavebního odpadu na skládce (skládkovné) z prostého betonu zatříděného do Katalogu odpadů pod kódem 17 01 01</t>
  </si>
  <si>
    <t>-1787047804</t>
  </si>
  <si>
    <t>https://podminky.urs.cz/item/CS_URS_2024_01/997221615</t>
  </si>
  <si>
    <t>26,10 "vybourané obruby, pol. 113201112</t>
  </si>
  <si>
    <t>18,450 "vybourané obruby, pol. 113202111</t>
  </si>
  <si>
    <t>31,20" vybouraná zámková dlažba</t>
  </si>
  <si>
    <t>1358825231</t>
  </si>
  <si>
    <t xml:space="preserve">32,548 "vybour. živičný kryt chodníku pravé zastávky  tl. do 150 mm, pol. č. 113107343"</t>
  </si>
  <si>
    <t>1118047989</t>
  </si>
  <si>
    <t xml:space="preserve">106,480"vybour. kamen. poklad  tl. do 300 mm, pol. č. 113107163"</t>
  </si>
  <si>
    <t>33</t>
  </si>
  <si>
    <t>998229112</t>
  </si>
  <si>
    <t>Přesun hmot ruční pro pozemní komunikace s naložením a složením na vzdálenost do 50 m, s krytem dlážděným</t>
  </si>
  <si>
    <t>-29405576</t>
  </si>
  <si>
    <t>https://podminky.urs.cz/item/CS_URS_2024_01/998229112</t>
  </si>
  <si>
    <t>Práce a dodávky M</t>
  </si>
  <si>
    <t>21-M</t>
  </si>
  <si>
    <t>Elektromontáže</t>
  </si>
  <si>
    <t>34</t>
  </si>
  <si>
    <t>R102</t>
  </si>
  <si>
    <t xml:space="preserve">Rozvaděč pro kamerový systém na zastávkách  </t>
  </si>
  <si>
    <t>kpl</t>
  </si>
  <si>
    <t>1652020401</t>
  </si>
  <si>
    <t xml:space="preserve">rozvaděč pro KS zastávek např. typ Thalassa 750x500x420 </t>
  </si>
  <si>
    <t>položka obsahuje:</t>
  </si>
  <si>
    <t xml:space="preserve">1) kompletní dodávku a osazení rozvaděče pro KS zastávek  </t>
  </si>
  <si>
    <t xml:space="preserve"> včetně soklu, zámku, montážního plechu </t>
  </si>
  <si>
    <t>2) kompletní dodávku a osazení dvou sloupků pro KS</t>
  </si>
  <si>
    <t>1 "komplet"</t>
  </si>
  <si>
    <t>46-M</t>
  </si>
  <si>
    <t>Zemní práce při extr.mont.pracích</t>
  </si>
  <si>
    <t>460161642</t>
  </si>
  <si>
    <t>Hloubení zapažených i nezapažených kabelových rýh ručně včetně urovnání dna s přemístěním výkopku do vzdálenosti 3 m od okraje jámy nebo s naložením na dopravní prostředek šířky 80 cm hloubky 80 cm v hornině třídy těžitelnosti I skupiny 3</t>
  </si>
  <si>
    <t>64</t>
  </si>
  <si>
    <t>-1127771960</t>
  </si>
  <si>
    <t>https://podminky.urs.cz/item/CS_URS_2024_01/460161642</t>
  </si>
  <si>
    <t>460431662</t>
  </si>
  <si>
    <t>Zásyp kabelových rýh ručně s přemístění sypaniny ze vzdálenosti do 10 m, s uložením výkopku ve vrstvách včetně zhutnění a úpravy povrchu šířky 80 cm hloubky 80 cm z horniny třídy těžitelnosti I skupiny 3</t>
  </si>
  <si>
    <t>432595289</t>
  </si>
  <si>
    <t>https://podminky.urs.cz/item/CS_URS_2024_01/460431662</t>
  </si>
  <si>
    <t>460641112</t>
  </si>
  <si>
    <t>Základové konstrukce základ bez bednění do rostlé zeminy z monolitického betonu tř. C 12/15</t>
  </si>
  <si>
    <t>-938798576</t>
  </si>
  <si>
    <t>https://podminky.urs.cz/item/CS_URS_2024_01/460641112</t>
  </si>
  <si>
    <t>obetonování kabel. žlabů</t>
  </si>
  <si>
    <t>0,215*42</t>
  </si>
  <si>
    <t>460751112</t>
  </si>
  <si>
    <t>Osazení kabelových kanálů včetně utěsnění, vyspárování a zakrytí víkem z prefabrikovaných betonových žlabů do rýhy, bez výkopových prací vnější šířky přes 20 do 25 cm</t>
  </si>
  <si>
    <t>647000165</t>
  </si>
  <si>
    <t>https://podminky.urs.cz/item/CS_URS_2024_01/460751112</t>
  </si>
  <si>
    <t>2*43</t>
  </si>
  <si>
    <t>592R110</t>
  </si>
  <si>
    <t>žlab kabelový betonový KZ II, rozměry 500×230×195 mm (vnější), 500×140×145 mm (vnitřní)</t>
  </si>
  <si>
    <t>128</t>
  </si>
  <si>
    <t>-1700734548</t>
  </si>
  <si>
    <t>85,1488827606864*1,01 'Přepočtené koeficientem množství</t>
  </si>
  <si>
    <t>592R111</t>
  </si>
  <si>
    <t>Deska krycí pro kabelová žlab KZ II, rozměry 500×230×45 mm</t>
  </si>
  <si>
    <t>470242183</t>
  </si>
  <si>
    <t>HZS</t>
  </si>
  <si>
    <t>Hodinové zúčtovací sazby</t>
  </si>
  <si>
    <t>HZS4232</t>
  </si>
  <si>
    <t>Hodinové zúčtovací sazby ostatních profesí revizní a kontrolní činnost technik odborný</t>
  </si>
  <si>
    <t>hod</t>
  </si>
  <si>
    <t>512</t>
  </si>
  <si>
    <t>-141298605</t>
  </si>
  <si>
    <t>https://podminky.urs.cz/item/CS_URS_2024_01/HZS4232</t>
  </si>
  <si>
    <t>VRN - Vedlejší rozpočtové náklady</t>
  </si>
  <si>
    <t>Ostrava</t>
  </si>
  <si>
    <t>Dopravní podnik Ostrava a.s.</t>
  </si>
  <si>
    <t>25361520</t>
  </si>
  <si>
    <t>Dopravní projektování s.r.o.</t>
  </si>
  <si>
    <t xml:space="preserve">    VRN2 - Příprava staveniště</t>
  </si>
  <si>
    <t>VRN2</t>
  </si>
  <si>
    <t>Příprava staveniště</t>
  </si>
  <si>
    <t>012203000</t>
  </si>
  <si>
    <t>Příprava výstavby - Geodetická činnost v průběhu provádění stavebních prací (geodet zhotovitele stavby pro celou stavbu) včetně vytyčení hranic pozemků a vytyčení obvodu stavby. Součástí je vybudování potřebné vytyčovací sítě pro celou stavbu._x000d__x000d_
Pevná cena</t>
  </si>
  <si>
    <t>CS ÚRS 2019 01</t>
  </si>
  <si>
    <t>1024</t>
  </si>
  <si>
    <t>1303091592</t>
  </si>
  <si>
    <t>P</t>
  </si>
  <si>
    <t>Poznámka k položce:_x000d_
Příprava výstavby - Geodetická činnost v průběhu provádění stavebních prací (geodet zhotovitele stavby pro celou stavbu) včetně vytyčení hranic pozemků a vytyčení obvodu stavby. Součástí je vybudování potřebné vytyčovací sítě pro celou stavbu._x000d_
Pevná cena</t>
  </si>
  <si>
    <t>Geodetické práce, zajištění geometrického plánu</t>
  </si>
  <si>
    <t>01310300R</t>
  </si>
  <si>
    <t>Příprava výstavby - Zdokumentování technického stavu nemovitostí situovaných v okolí stavby - pasport. Provedeno před stavbou a po dokončení stavby _x000d_
Pevná cena</t>
  </si>
  <si>
    <t>-136270856</t>
  </si>
  <si>
    <t>Poznámka k položce:_x000d_
Příprava výstavby - Zdokumentování technického stavu nemovitostí situovaných v okolí stavby - pasport. Provedeno před stavbou a po dokončení stavby _x000d_
Pevná cena</t>
  </si>
  <si>
    <t>Příprava výstavby - Zdokumentování technického stavu nemovitostí situovaných v okolí stavby - pasport.</t>
  </si>
  <si>
    <t>01310300R0</t>
  </si>
  <si>
    <t>Příprava výstavby - Zdokumentování technického stavu místních komunikací situovaných v okolí stavby - pasport. Provedeno před stavbou a po dokončení stavby _x000d_
Pevná cena</t>
  </si>
  <si>
    <t>44262277</t>
  </si>
  <si>
    <t>Příprava výstavby - Zdokumentování technického stavu místních komuniákací situovaných v okolí stavby - pasport.</t>
  </si>
  <si>
    <t>013254000</t>
  </si>
  <si>
    <t>Dokončení výstavby - Dokumentace skutečného provedení stavby v rozsahu dle přílohy č. 14 k vyhlášce č. 499/2006 Sb. ve smyslu § 125 odst. 6 stavebního zákona a dle vyhlášky 146/2008 Sb. Výkresy a související písemnosti zhotovené stavbou, potřebné pro evidenci pozemní komunikace. Výkresy odchylek a změn stavby oproti DSP, PDPS. Ověřené podpisem odpovědného zástupce zhotovitele a správce stavby._x000d__x000d_
Součástí je předání dokumentace v tištěné podobě v požadovaném počtu paré dle SoD a předání v elektonické podobě (rozsah a uspořádání odpovídající podobě tištěné) v uzavřeném (PDF) a otevřeném formátu (DWG, XLS, DOC, apod.) _x000d__x000d_
Pevná cena</t>
  </si>
  <si>
    <t>1364077215</t>
  </si>
  <si>
    <t>Poznámka k položce:_x000d_
Dokončení výstavby - Dokumentace skutečného provedení stavby v rozsahu dle přílohy č. 14 k vyhlášce č. 499/2006 Sb. ve smyslu § 125 odst. 6 stavebního zákona a dle vyhlášky 146/2008 Sb. Výkresy a související písemnosti zhotovené stavbou, potřebné pro evidenci pozemní komunikace. Výkresy odchylek a změn stavby oproti DSP, PDPS. Ověřené podpisem odpovědného zástupce zhotovitele a správce stavby._x000d_
Součástí je předání dokumentace v tištěné podobě v požadovaném počtu paré dle SoD a předání v elektonické podobě (rozsah a uspořádání odpovídající podobě tištěné) v uzavřeném (PDF) a otevřeném formátu (DWG, XLS, DOC, apod.) _x000d_
Pevná cena</t>
  </si>
  <si>
    <t>Dokončení výstavby - Dokumentace skutečného provedení stavby</t>
  </si>
  <si>
    <t>030001000</t>
  </si>
  <si>
    <t xml:space="preserve">Zařízení staveniště - Kompletní zařízení staveniště pro celou stavbu včetně zajištění potřebných povolení a rozhodnutí._x000d__x000d_
Položka zahrnuje náklady spojené se staveništními komunikacemi, oplocením staveniště, zřízením pěších koridorů i s případnými lávkami pro pěší, osvětlením staveniště a pěších koridorů, vstupem a vjezdem na staveniště, staveništní přípojky vody, kanalizace, elektrické energie, zajištění dodávky elektrické energie, rozvody médií po stavbě včetně vyvolaných přeložek sítí a s tím spojených nákladů s odstávkou a zabezpečení stávajících IS proti poškození, kancelářské plochy pro potřeby zhotovitele a zástupce investora, sociální zařízení, zajištění skladovacích ploch a prostor pro potřeby stavby. Komplexní ostrahu a zabezpečení staveniště. Monitoring vlivu stavby na okolní prostředí (hluk, prašnost, doprava).Poplatky a náklady spojené se záborem veřejného prostranství a s tím související dopravní značení a zabezpečení pracoviště. Poplatky a náklady za spotřebované energie, plyn, vodu, odvoz fekálií atd. v době výstavby až do předání díla. Zajištění údržby veřejných komunikací a komunikací pro pěší v průběhu celé stavby, včetně případné zimní údržby. Úhrnná částka musí obsahovat též náklady na dočasné úpravy a regulaci dopravy (i pěší) na staveništi a nezbytné značení a opatření vyplývající z požadavků BOZP na staveništi. Trasy pro pěší v souladu s vyhl. č. 398/2009 Sb., o obecných technických požadavcích zabezpečujících bezbariérové užívání staveb. Po dobu realizace stavby zajištěn přístup k objektům pro požární techniku, policie, záchranné služby._x000d__x000d_
Pevná cena </t>
  </si>
  <si>
    <t>soubor</t>
  </si>
  <si>
    <t>-1808986490</t>
  </si>
  <si>
    <t>Poznámka k položce:_x000d_
Zařízení staveniště - Kompletní zařízení staveniště pro celou stavbu včetně zajištění potřebných povolení a rozhodnutí._x000d_
Položka zahrnuje náklady spojené se staveništními komunikacemi, oplocením staveniště, zřízením pěších koridorů i s případnými lávkami pro pěší, osvětlením staveniště a pěších koridorů, vstupem a vjezdem na staveniště, staveništní přípojky vody, kanalizace, elektrické energie, zajištění dodávky elektrické energie, rozvody médií po stavbě včetně vyvolaných přeložek sítí a s tím spojených nákladů s odstávkou a zabezpečení stávajících IS proti poškození, kancelářské plochy pro potřeby zhotovitele a zástupce investora, sociální zařízení, zajištění skladovacích ploch a prostor pro potřeby stavby. Komplexní ostrahu a zabezpečení staveniště. Monitoring vlivu stavby na okolní prostředí (hluk, prašnost, doprava).Poplatky a náklady spojené se záborem veřejného prostranství a s tím související dopravní značení a zabezpečení pracoviště. Poplatky a náklady za spotřebované energie, plyn, vodu, odvoz fekálií atd. v době výstavby až do předání díla. Zajištění údržby veřejných komunikací a komunikací pro pěší v průběhu celé stavby, včetně případné zimní údržby. Úhrnná částka musí obsahovat též náklady na dočasné úpravy a regulaci dopravy (i pěší) na staveništi a nezbytné značení a opatření vyplývající z požadavků BOZP na staveništi. Trasy pro pěší v souladu s vyhl. č. 398/2009 Sb., o obecných technických požadavcích zabezpečujících bezbariérové užívání staveb. Po dobu realizace stavby zajištěn přístup k objektům pro požární techniku, policie, záchranné služby._x000d_
Pevná cena</t>
  </si>
  <si>
    <t>Zařízení staveniště - Kompletní zařízení staveniště pro celou stavbu včetně zajištění potřebných povolení a rozhodnutí</t>
  </si>
  <si>
    <t>060001000</t>
  </si>
  <si>
    <t>Územní vlivy</t>
  </si>
  <si>
    <t>CS ÚRS 2018 01</t>
  </si>
  <si>
    <t>1284229044</t>
  </si>
  <si>
    <t>070001000</t>
  </si>
  <si>
    <t>Provozní vlivy</t>
  </si>
  <si>
    <t>1953932977</t>
  </si>
  <si>
    <t>034503000</t>
  </si>
  <si>
    <t>Průběh výstavby - Tabule se základními informacemi o stavbě s textem dle vzoru objednatele (Billboard) (dodávka, montáž, demontáž)_x000d__x000d_
Pevná cena</t>
  </si>
  <si>
    <t>542150554</t>
  </si>
  <si>
    <t>Poznámka k položce:_x000d_
Průběh výstavby - Tabule se základními informacemi o stavbě s textem dle vzoru objednatele (Billboard) (dodávka, montáž, demontáž)_x000d_
Pevná cena</t>
  </si>
  <si>
    <t>Průběh výstavby - Tabule se základními informacemi o stavbě s textem dle vzoru objednatele (Billboard) (dodávka, montáž, demontáž)</t>
  </si>
  <si>
    <t>043002000</t>
  </si>
  <si>
    <t xml:space="preserve">Průběh výstavby - Náklady na průzkumy v rámci realizace stavby - Zkoušení konstrukcí a prací (nad rámec TKP, KZP). Např. zkoušky únosnosti sanací._x000d__x000d_
Pevná cena </t>
  </si>
  <si>
    <t>-1537143685</t>
  </si>
  <si>
    <t>Poznámka k položce:_x000d_
Průběh výstavby - Náklady na průzkumy v rámci realizace stavby - Zkoušení konstrukcí a prací (nad rámec TKP, KZP). Např. zkoušky únosnosti sanací._x000d_
Pevná cena</t>
  </si>
  <si>
    <t>Průběh výstavby - náklady na průzkumy v rámci realizace stavby</t>
  </si>
  <si>
    <t>04500200R</t>
  </si>
  <si>
    <t xml:space="preserve">Dokončení výstavby - Fotodokumentace stavby – v požadovaných dobách dle SoD zpráva o průběhu výstavby s fotodokumentací v tištěné i elektronické formě +  závěrečná dokumentace po dokončení stavby v albu s popisem v tištěné i elektronické formě v počtu dle SoD_x000d__x000d_
Pevná cena </t>
  </si>
  <si>
    <t>-1497874175</t>
  </si>
  <si>
    <t xml:space="preserve">Poznámka k položce:_x000d_
Dokončení výstavby - Fotodokumentace stavby – v požadovaných dobách dle SoD zpráva o průběhu výstavby s fotodokumentací v tištěné i elektronické formě +  závěrečná dokumentace po dokončení stavby v albu s popisem v tištěné i elektronické formě v počtu dle SoD_x000d_
Pevná cena</t>
  </si>
  <si>
    <t>Dokončení výstavby - Fotodokumentace</t>
  </si>
  <si>
    <t>071103000</t>
  </si>
  <si>
    <t xml:space="preserve">Průběh výstavby - Po dobu stavby bude zajištěna regulace silniční a pěší dopravy. Úhrnná částka musí obsahovat veškeré náklady na dočasné úpravy a regulaci dopravy (i pěší) na staveništi a nezbytné značení a opatření vyplývající z požadavků BOZP na staveništi.Např. oplocení staveniště, zřízení pěších koridorů i s případnými lávkami pro pěší, osvětlení pěších koridorů, atd.  Trasy pro pěší v souladu s vyhl. č. 398/2009 Sb., o obecných technických požadavcích zabezpečujících bezbariérové užívání staveb. Po dobu realizace stavby zajištěn přístup k objektům pro požární techniku, policie, záchranné služby._x000d__x000d_
Pevná cena </t>
  </si>
  <si>
    <t>2119909174</t>
  </si>
  <si>
    <t xml:space="preserve">Poznámka k položce:_x000d_
Průběh výstavby - Po dobu stavby bude zajištěna regulace silniční a pěší dopravy. Úhrnná částka musí obsahovat veškeré náklady na dočasné úpravy a regulaci dopravy (i pěší) na staveništi a nezbytné značení a opatření vyplývající z požadavků BOZP na staveništi.Např. oplocení staveniště, zřízení pěších koridorů i s případnými lávkami pro pěší, osvětlení pěších koridorů, atd.  Trasy pro pěší v souladu s vyhl. č. 398/2009 Sb., o obecných technických požadavcích zabezpečujících bezbariérové užívání staveb. Po dobu realizace stavby zajištěn přístup k objektům pro požární techniku, policie, záchranné služby._x000d_
Pevná cena</t>
  </si>
  <si>
    <t>Průběh výstavby - Po dobu stavby bude zajištěna regulace silniční a pěší dopravy.</t>
  </si>
  <si>
    <t>07110300R</t>
  </si>
  <si>
    <t>Poplatky správcům za výluky a odborný dozor při provádění inž.sítí a zábory</t>
  </si>
  <si>
    <t>1836021237</t>
  </si>
  <si>
    <t>Poznámka k položce:_x000d_
Průběh výstavby - Poplatky správcům za výluky a odborný dozor při provádění inž.sítí a zábory_x000d_
Pevná cena</t>
  </si>
  <si>
    <t>Průběh výstavby - Poplatky správcům za výluky a odborný dozor při provádění inž.sítí a zábory</t>
  </si>
  <si>
    <t>460010025</t>
  </si>
  <si>
    <t>Příprava výstavby - Vytyčení podzemních inženýrských sítí jejich správci, popřípadě provedení kopaných sond pro ověření polohy a jejich hloubky pod terénem_x000d__x000d_
Realizovaná stavba se dotkne 12 jednotlivých inženýrských sítí (9 správců)_x000d__x000d_
Pevná cena</t>
  </si>
  <si>
    <t>-1452178902</t>
  </si>
  <si>
    <t>Poznámka k položce:_x000d_
Příprava výstavby - Vytyčení podzemních inženýrských sítí jejich správci, popřípadě provedení kopaných sond pro ověření polohy a jejich hloubky pod terénem_x000d_
Realizovaná stavba se dotkne 12 jednotlivých inženýrských sítí (9 správců)_x000d_
Pevná cena</t>
  </si>
  <si>
    <t>Příprava výstavby - Vytyčení podzemních inženýrských sítí jejich správci, popřípadě provedení kopaných sond</t>
  </si>
  <si>
    <t xml:space="preserve">DIO - Dopravně inženýrské opatření </t>
  </si>
  <si>
    <t xml:space="preserve"> Ostrava</t>
  </si>
  <si>
    <t>61974757</t>
  </si>
  <si>
    <t xml:space="preserve">Dopravní projektování  s.r.o.</t>
  </si>
  <si>
    <t>N00 - Nepojmenované práce</t>
  </si>
  <si>
    <t xml:space="preserve">    N01 - Nepojmenovaný díl</t>
  </si>
  <si>
    <t>N00</t>
  </si>
  <si>
    <t>Nepojmenované práce</t>
  </si>
  <si>
    <t>N01</t>
  </si>
  <si>
    <t>Nepojmenovaný díl</t>
  </si>
  <si>
    <t>914169</t>
  </si>
  <si>
    <t>Přechodné dopravní značení - komplet dopravně inženýrských opatření po dobu výstavby</t>
  </si>
  <si>
    <t>-1545184520</t>
  </si>
  <si>
    <t>Komplet dopravně inženýrských opatření po dobu výstavby</t>
  </si>
  <si>
    <t xml:space="preserve">1)Přechodné dopravní značení  - Hliníkové značky normální </t>
  </si>
  <si>
    <t>velikosti (Půjčení značení, dovoz, montáž, údržba, demontáž, odvoz),</t>
  </si>
  <si>
    <t>zakrytí stávajícího TDZ) včetně dalších nutných DIO</t>
  </si>
  <si>
    <t xml:space="preserve">2)Zpracování návrhu přechodného DZ  včetně značení dočasných</t>
  </si>
  <si>
    <t xml:space="preserve">tramvajových a autobusových zastávek zajistí zhotovitel </t>
  </si>
  <si>
    <t>stavby na své náklady.</t>
  </si>
  <si>
    <t xml:space="preserve">3)Návrh provizorního dopravního značení včetně umístění dočasných </t>
  </si>
  <si>
    <t xml:space="preserve">tramvajových a autobusových zastávek  a pěších</t>
  </si>
  <si>
    <t xml:space="preserve"> tras pak musí zhotovitel projednat a nechat schválit příslušným</t>
  </si>
  <si>
    <t>DI PČR a silničním správním úřadem při jednání o zvláštím užívání</t>
  </si>
  <si>
    <t xml:space="preserve">a zároveň zajístí projednání  PDZ cestou Komise organizace řízení </t>
  </si>
  <si>
    <t xml:space="preserve">dopravy při O.K. a.s. </t>
  </si>
  <si>
    <t xml:space="preserve">1 "komplet 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</si>
</sst>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9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0" xfId="0" applyFont="1" applyAlignment="1" applyProtection="1">
      <alignment vertical="center" wrapText="1"/>
    </xf>
    <xf numFmtId="0" fontId="22" fillId="0" borderId="22" xfId="0" applyFont="1" applyBorder="1" applyAlignment="1" applyProtection="1">
      <alignment horizontal="left" vertical="top" wrapText="1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916431112" TargetMode="External" /><Relationship Id="rId2" Type="http://schemas.openxmlformats.org/officeDocument/2006/relationships/hyperlink" Target="https://podminky.urs.cz/item/CS_URS_2024_01/998223011" TargetMode="External" /><Relationship Id="rId3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3107163" TargetMode="External" /><Relationship Id="rId2" Type="http://schemas.openxmlformats.org/officeDocument/2006/relationships/hyperlink" Target="https://podminky.urs.cz/item/CS_URS_2024_01/113107183" TargetMode="External" /><Relationship Id="rId3" Type="http://schemas.openxmlformats.org/officeDocument/2006/relationships/hyperlink" Target="https://podminky.urs.cz/item/CS_URS_2024_01/113154113" TargetMode="External" /><Relationship Id="rId4" Type="http://schemas.openxmlformats.org/officeDocument/2006/relationships/hyperlink" Target="https://podminky.urs.cz/item/CS_URS_2024_01/113154114" TargetMode="External" /><Relationship Id="rId5" Type="http://schemas.openxmlformats.org/officeDocument/2006/relationships/hyperlink" Target="https://podminky.urs.cz/item/CS_URS_2024_01/113154333" TargetMode="External" /><Relationship Id="rId6" Type="http://schemas.openxmlformats.org/officeDocument/2006/relationships/hyperlink" Target="https://podminky.urs.cz/item/CS_URS_2024_01/113154334" TargetMode="External" /><Relationship Id="rId7" Type="http://schemas.openxmlformats.org/officeDocument/2006/relationships/hyperlink" Target="https://podminky.urs.cz/item/CS_URS_2024_01/132254102" TargetMode="External" /><Relationship Id="rId8" Type="http://schemas.openxmlformats.org/officeDocument/2006/relationships/hyperlink" Target="https://podminky.urs.cz/item/CS_URS_2024_01/181912112" TargetMode="External" /><Relationship Id="rId9" Type="http://schemas.openxmlformats.org/officeDocument/2006/relationships/hyperlink" Target="https://podminky.urs.cz/item/CS_URS_2024_01/211531111" TargetMode="External" /><Relationship Id="rId10" Type="http://schemas.openxmlformats.org/officeDocument/2006/relationships/hyperlink" Target="https://podminky.urs.cz/item/CS_URS_2024_01/211971110" TargetMode="External" /><Relationship Id="rId11" Type="http://schemas.openxmlformats.org/officeDocument/2006/relationships/hyperlink" Target="https://podminky.urs.cz/item/CS_URS_2024_01/212572121" TargetMode="External" /><Relationship Id="rId12" Type="http://schemas.openxmlformats.org/officeDocument/2006/relationships/hyperlink" Target="https://podminky.urs.cz/item/CS_URS_2023_02/212752412" TargetMode="External" /><Relationship Id="rId13" Type="http://schemas.openxmlformats.org/officeDocument/2006/relationships/hyperlink" Target="https://podminky.urs.cz/item/CS_URS_2024_01/564851111" TargetMode="External" /><Relationship Id="rId14" Type="http://schemas.openxmlformats.org/officeDocument/2006/relationships/hyperlink" Target="https://podminky.urs.cz/item/CS_URS_2024_01/564962111" TargetMode="External" /><Relationship Id="rId15" Type="http://schemas.openxmlformats.org/officeDocument/2006/relationships/hyperlink" Target="https://podminky.urs.cz/item/CS_URS_2024_01/565166112" TargetMode="External" /><Relationship Id="rId16" Type="http://schemas.openxmlformats.org/officeDocument/2006/relationships/hyperlink" Target="https://podminky.urs.cz/item/CS_URS_2024_01/565176101" TargetMode="External" /><Relationship Id="rId17" Type="http://schemas.openxmlformats.org/officeDocument/2006/relationships/hyperlink" Target="https://podminky.urs.cz/item/CS_URS_2024_01/565176111" TargetMode="External" /><Relationship Id="rId18" Type="http://schemas.openxmlformats.org/officeDocument/2006/relationships/hyperlink" Target="https://podminky.urs.cz/item/CS_URS_2024_01/573111112" TargetMode="External" /><Relationship Id="rId19" Type="http://schemas.openxmlformats.org/officeDocument/2006/relationships/hyperlink" Target="https://podminky.urs.cz/item/CS_URS_2024_01/573231108" TargetMode="External" /><Relationship Id="rId20" Type="http://schemas.openxmlformats.org/officeDocument/2006/relationships/hyperlink" Target="https://podminky.urs.cz/item/CS_URS_2024_01/577134031" TargetMode="External" /><Relationship Id="rId21" Type="http://schemas.openxmlformats.org/officeDocument/2006/relationships/hyperlink" Target="https://podminky.urs.cz/item/CS_URS_2024_01/577134131" TargetMode="External" /><Relationship Id="rId22" Type="http://schemas.openxmlformats.org/officeDocument/2006/relationships/hyperlink" Target="https://podminky.urs.cz/item/CS_URS_2024_01/577165032" TargetMode="External" /><Relationship Id="rId23" Type="http://schemas.openxmlformats.org/officeDocument/2006/relationships/hyperlink" Target="https://podminky.urs.cz/item/CS_URS_2024_01/577165142" TargetMode="External" /><Relationship Id="rId24" Type="http://schemas.openxmlformats.org/officeDocument/2006/relationships/hyperlink" Target="https://podminky.urs.cz/item/CS_URS_2024_01/591241111" TargetMode="External" /><Relationship Id="rId25" Type="http://schemas.openxmlformats.org/officeDocument/2006/relationships/hyperlink" Target="https://podminky.urs.cz/item/CS_URS_2024_01/89041181R" TargetMode="External" /><Relationship Id="rId26" Type="http://schemas.openxmlformats.org/officeDocument/2006/relationships/hyperlink" Target="https://podminky.urs.cz/item/CS_URS_2024_01/895941111" TargetMode="External" /><Relationship Id="rId27" Type="http://schemas.openxmlformats.org/officeDocument/2006/relationships/hyperlink" Target="https://podminky.urs.cz/item/CS_URS_2024_01/871350430" TargetMode="External" /><Relationship Id="rId28" Type="http://schemas.openxmlformats.org/officeDocument/2006/relationships/hyperlink" Target="https://podminky.urs.cz/item/CS_URS_2024_01/899231111" TargetMode="External" /><Relationship Id="rId29" Type="http://schemas.openxmlformats.org/officeDocument/2006/relationships/hyperlink" Target="https://podminky.urs.cz/item/CS_URS_2024_01/899331111" TargetMode="External" /><Relationship Id="rId30" Type="http://schemas.openxmlformats.org/officeDocument/2006/relationships/hyperlink" Target="https://podminky.urs.cz/item/CS_URS_2024_01/977151125" TargetMode="External" /><Relationship Id="rId31" Type="http://schemas.openxmlformats.org/officeDocument/2006/relationships/hyperlink" Target="https://podminky.urs.cz/item/CS_URS_2024_01/916131213" TargetMode="External" /><Relationship Id="rId32" Type="http://schemas.openxmlformats.org/officeDocument/2006/relationships/hyperlink" Target="https://podminky.urs.cz/item/CS_URS_2024_01/919112233" TargetMode="External" /><Relationship Id="rId33" Type="http://schemas.openxmlformats.org/officeDocument/2006/relationships/hyperlink" Target="https://podminky.urs.cz/item/CS_URS_2024_01/62999211R2" TargetMode="External" /><Relationship Id="rId34" Type="http://schemas.openxmlformats.org/officeDocument/2006/relationships/hyperlink" Target="https://podminky.urs.cz/item/CS_URS_2024_01/915211112" TargetMode="External" /><Relationship Id="rId35" Type="http://schemas.openxmlformats.org/officeDocument/2006/relationships/hyperlink" Target="https://podminky.urs.cz/item/CS_URS_2024_01/915331112" TargetMode="External" /><Relationship Id="rId36" Type="http://schemas.openxmlformats.org/officeDocument/2006/relationships/hyperlink" Target="https://podminky.urs.cz/item/CS_URS_2024_01/915351112" TargetMode="External" /><Relationship Id="rId37" Type="http://schemas.openxmlformats.org/officeDocument/2006/relationships/hyperlink" Target="https://podminky.urs.cz/item/CS_URS_2023_02/919122132" TargetMode="External" /><Relationship Id="rId38" Type="http://schemas.openxmlformats.org/officeDocument/2006/relationships/hyperlink" Target="https://podminky.urs.cz/item/CS_URS_2024_01/919732211" TargetMode="External" /><Relationship Id="rId39" Type="http://schemas.openxmlformats.org/officeDocument/2006/relationships/hyperlink" Target="https://podminky.urs.cz/item/CS_URS_2024_01/919735115" TargetMode="External" /><Relationship Id="rId40" Type="http://schemas.openxmlformats.org/officeDocument/2006/relationships/hyperlink" Target="https://podminky.urs.cz/item/CS_URS_2024_01/928126112" TargetMode="External" /><Relationship Id="rId41" Type="http://schemas.openxmlformats.org/officeDocument/2006/relationships/hyperlink" Target="https://podminky.urs.cz/item/CS_URS_2024_01/997221571" TargetMode="External" /><Relationship Id="rId42" Type="http://schemas.openxmlformats.org/officeDocument/2006/relationships/hyperlink" Target="https://podminky.urs.cz/item/CS_URS_2024_01/997221579" TargetMode="External" /><Relationship Id="rId43" Type="http://schemas.openxmlformats.org/officeDocument/2006/relationships/hyperlink" Target="https://podminky.urs.cz/item/CS_URS_2024_01/997221645" TargetMode="External" /><Relationship Id="rId44" Type="http://schemas.openxmlformats.org/officeDocument/2006/relationships/hyperlink" Target="https://podminky.urs.cz/item/CS_URS_2024_01/997221655" TargetMode="External" /><Relationship Id="rId45" Type="http://schemas.openxmlformats.org/officeDocument/2006/relationships/hyperlink" Target="https://podminky.urs.cz/item/CS_URS_2024_01/997013871" TargetMode="External" /><Relationship Id="rId46" Type="http://schemas.openxmlformats.org/officeDocument/2006/relationships/hyperlink" Target="https://podminky.urs.cz/item/CS_URS_2024_01/997241528" TargetMode="External" /><Relationship Id="rId47" Type="http://schemas.openxmlformats.org/officeDocument/2006/relationships/hyperlink" Target="https://podminky.urs.cz/item/CS_URS_2024_01/998229111" TargetMode="External" /><Relationship Id="rId48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3106123" TargetMode="External" /><Relationship Id="rId2" Type="http://schemas.openxmlformats.org/officeDocument/2006/relationships/hyperlink" Target="https://podminky.urs.cz/item/CS_URS_2024_01/113107163" TargetMode="External" /><Relationship Id="rId3" Type="http://schemas.openxmlformats.org/officeDocument/2006/relationships/hyperlink" Target="https://podminky.urs.cz/item/CS_URS_2024_01/113107343" TargetMode="External" /><Relationship Id="rId4" Type="http://schemas.openxmlformats.org/officeDocument/2006/relationships/hyperlink" Target="https://podminky.urs.cz/item/CS_URS_2024_01/113201112" TargetMode="External" /><Relationship Id="rId5" Type="http://schemas.openxmlformats.org/officeDocument/2006/relationships/hyperlink" Target="https://podminky.urs.cz/item/CS_URS_2024_01/113202111" TargetMode="External" /><Relationship Id="rId6" Type="http://schemas.openxmlformats.org/officeDocument/2006/relationships/hyperlink" Target="https://podminky.urs.cz/item/CS_URS_2024_01/175111201" TargetMode="External" /><Relationship Id="rId7" Type="http://schemas.openxmlformats.org/officeDocument/2006/relationships/hyperlink" Target="https://podminky.urs.cz/item/CS_URS_2024_01/564871116" TargetMode="External" /><Relationship Id="rId8" Type="http://schemas.openxmlformats.org/officeDocument/2006/relationships/hyperlink" Target="https://podminky.urs.cz/item/CS_URS_2024_01/596211212" TargetMode="External" /><Relationship Id="rId9" Type="http://schemas.openxmlformats.org/officeDocument/2006/relationships/hyperlink" Target="https://podminky.urs.cz/item/CS_URS_2024_01/596211214" TargetMode="External" /><Relationship Id="rId10" Type="http://schemas.openxmlformats.org/officeDocument/2006/relationships/hyperlink" Target="https://podminky.urs.cz/item/CS_URS_2024_01/914111111" TargetMode="External" /><Relationship Id="rId11" Type="http://schemas.openxmlformats.org/officeDocument/2006/relationships/hyperlink" Target="https://podminky.urs.cz/item/CS_URS_2024_01/914511112" TargetMode="External" /><Relationship Id="rId12" Type="http://schemas.openxmlformats.org/officeDocument/2006/relationships/hyperlink" Target="https://podminky.urs.cz/item/CS_URS_2024_01/916231213" TargetMode="External" /><Relationship Id="rId13" Type="http://schemas.openxmlformats.org/officeDocument/2006/relationships/hyperlink" Target="https://podminky.urs.cz/item/CS_URS_2024_01/916241113" TargetMode="External" /><Relationship Id="rId14" Type="http://schemas.openxmlformats.org/officeDocument/2006/relationships/hyperlink" Target="https://podminky.urs.cz/item/CS_URS_2024_01/966006132" TargetMode="External" /><Relationship Id="rId15" Type="http://schemas.openxmlformats.org/officeDocument/2006/relationships/hyperlink" Target="https://podminky.urs.cz/item/CS_URS_2024_01/997221571" TargetMode="External" /><Relationship Id="rId16" Type="http://schemas.openxmlformats.org/officeDocument/2006/relationships/hyperlink" Target="https://podminky.urs.cz/item/CS_URS_2024_01/997221579" TargetMode="External" /><Relationship Id="rId17" Type="http://schemas.openxmlformats.org/officeDocument/2006/relationships/hyperlink" Target="https://podminky.urs.cz/item/CS_URS_2024_01/997241528" TargetMode="External" /><Relationship Id="rId18" Type="http://schemas.openxmlformats.org/officeDocument/2006/relationships/hyperlink" Target="https://podminky.urs.cz/item/CS_URS_2024_01/997221615" TargetMode="External" /><Relationship Id="rId19" Type="http://schemas.openxmlformats.org/officeDocument/2006/relationships/hyperlink" Target="https://podminky.urs.cz/item/CS_URS_2024_01/997221645" TargetMode="External" /><Relationship Id="rId20" Type="http://schemas.openxmlformats.org/officeDocument/2006/relationships/hyperlink" Target="https://podminky.urs.cz/item/CS_URS_2024_01/997221655" TargetMode="External" /><Relationship Id="rId21" Type="http://schemas.openxmlformats.org/officeDocument/2006/relationships/hyperlink" Target="https://podminky.urs.cz/item/CS_URS_2024_01/998229112" TargetMode="External" /><Relationship Id="rId22" Type="http://schemas.openxmlformats.org/officeDocument/2006/relationships/hyperlink" Target="https://podminky.urs.cz/item/CS_URS_2024_01/460161642" TargetMode="External" /><Relationship Id="rId23" Type="http://schemas.openxmlformats.org/officeDocument/2006/relationships/hyperlink" Target="https://podminky.urs.cz/item/CS_URS_2024_01/460431662" TargetMode="External" /><Relationship Id="rId24" Type="http://schemas.openxmlformats.org/officeDocument/2006/relationships/hyperlink" Target="https://podminky.urs.cz/item/CS_URS_2024_01/460641112" TargetMode="External" /><Relationship Id="rId25" Type="http://schemas.openxmlformats.org/officeDocument/2006/relationships/hyperlink" Target="https://podminky.urs.cz/item/CS_URS_2024_01/460751112" TargetMode="External" /><Relationship Id="rId26" Type="http://schemas.openxmlformats.org/officeDocument/2006/relationships/hyperlink" Target="https://podminky.urs.cz/item/CS_URS_2024_01/HZS4232" TargetMode="External" /><Relationship Id="rId27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30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31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32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33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34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35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36</v>
      </c>
      <c r="E29" s="47"/>
      <c r="F29" s="32" t="s">
        <v>37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38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39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40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41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42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43</v>
      </c>
      <c r="U35" s="54"/>
      <c r="V35" s="54"/>
      <c r="W35" s="54"/>
      <c r="X35" s="56" t="s">
        <v>44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45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46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47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48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47</v>
      </c>
      <c r="AI60" s="42"/>
      <c r="AJ60" s="42"/>
      <c r="AK60" s="42"/>
      <c r="AL60" s="42"/>
      <c r="AM60" s="64" t="s">
        <v>48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49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50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47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48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47</v>
      </c>
      <c r="AI75" s="42"/>
      <c r="AJ75" s="42"/>
      <c r="AK75" s="42"/>
      <c r="AL75" s="42"/>
      <c r="AM75" s="64" t="s">
        <v>48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51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21069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PD - Rekonstrukce tramvajových nástupišť Kunčičky - Kostel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15. 4. 2024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52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30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53</v>
      </c>
      <c r="D92" s="94"/>
      <c r="E92" s="94"/>
      <c r="F92" s="94"/>
      <c r="G92" s="94"/>
      <c r="H92" s="95"/>
      <c r="I92" s="96" t="s">
        <v>54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55</v>
      </c>
      <c r="AH92" s="94"/>
      <c r="AI92" s="94"/>
      <c r="AJ92" s="94"/>
      <c r="AK92" s="94"/>
      <c r="AL92" s="94"/>
      <c r="AM92" s="94"/>
      <c r="AN92" s="96" t="s">
        <v>56</v>
      </c>
      <c r="AO92" s="94"/>
      <c r="AP92" s="98"/>
      <c r="AQ92" s="99" t="s">
        <v>57</v>
      </c>
      <c r="AR92" s="44"/>
      <c r="AS92" s="100" t="s">
        <v>58</v>
      </c>
      <c r="AT92" s="101" t="s">
        <v>59</v>
      </c>
      <c r="AU92" s="101" t="s">
        <v>60</v>
      </c>
      <c r="AV92" s="101" t="s">
        <v>61</v>
      </c>
      <c r="AW92" s="101" t="s">
        <v>62</v>
      </c>
      <c r="AX92" s="101" t="s">
        <v>63</v>
      </c>
      <c r="AY92" s="101" t="s">
        <v>64</v>
      </c>
      <c r="AZ92" s="101" t="s">
        <v>65</v>
      </c>
      <c r="BA92" s="101" t="s">
        <v>66</v>
      </c>
      <c r="BB92" s="101" t="s">
        <v>67</v>
      </c>
      <c r="BC92" s="101" t="s">
        <v>68</v>
      </c>
      <c r="BD92" s="102" t="s">
        <v>69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70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ROUND(SUM(AG95:AG99),2)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ROUND(SUM(AS95:AS99),2)</f>
        <v>0</v>
      </c>
      <c r="AT94" s="114">
        <f>ROUND(SUM(AV94:AW94),2)</f>
        <v>0</v>
      </c>
      <c r="AU94" s="115">
        <f>ROUND(SUM(AU95:AU99),5)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ROUND(SUM(AZ95:AZ99),2)</f>
        <v>0</v>
      </c>
      <c r="BA94" s="114">
        <f>ROUND(SUM(BA95:BA99),2)</f>
        <v>0</v>
      </c>
      <c r="BB94" s="114">
        <f>ROUND(SUM(BB95:BB99),2)</f>
        <v>0</v>
      </c>
      <c r="BC94" s="114">
        <f>ROUND(SUM(BC95:BC99),2)</f>
        <v>0</v>
      </c>
      <c r="BD94" s="116">
        <f>ROUND(SUM(BD95:BD99),2)</f>
        <v>0</v>
      </c>
      <c r="BE94" s="6"/>
      <c r="BS94" s="117" t="s">
        <v>71</v>
      </c>
      <c r="BT94" s="117" t="s">
        <v>72</v>
      </c>
      <c r="BU94" s="118" t="s">
        <v>73</v>
      </c>
      <c r="BV94" s="117" t="s">
        <v>74</v>
      </c>
      <c r="BW94" s="117" t="s">
        <v>5</v>
      </c>
      <c r="BX94" s="117" t="s">
        <v>75</v>
      </c>
      <c r="CL94" s="117" t="s">
        <v>1</v>
      </c>
    </row>
    <row r="95" s="7" customFormat="1" ht="16.5" customHeight="1">
      <c r="A95" s="119" t="s">
        <v>76</v>
      </c>
      <c r="B95" s="120"/>
      <c r="C95" s="121"/>
      <c r="D95" s="122" t="s">
        <v>77</v>
      </c>
      <c r="E95" s="122"/>
      <c r="F95" s="122"/>
      <c r="G95" s="122"/>
      <c r="H95" s="122"/>
      <c r="I95" s="123"/>
      <c r="J95" s="122" t="s">
        <v>78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'SO01 - Nástupištní hrana'!J30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79</v>
      </c>
      <c r="AR95" s="126"/>
      <c r="AS95" s="127">
        <v>0</v>
      </c>
      <c r="AT95" s="128">
        <f>ROUND(SUM(AV95:AW95),2)</f>
        <v>0</v>
      </c>
      <c r="AU95" s="129">
        <f>'SO01 - Nástupištní hrana'!P119</f>
        <v>0</v>
      </c>
      <c r="AV95" s="128">
        <f>'SO01 - Nástupištní hrana'!J33</f>
        <v>0</v>
      </c>
      <c r="AW95" s="128">
        <f>'SO01 - Nástupištní hrana'!J34</f>
        <v>0</v>
      </c>
      <c r="AX95" s="128">
        <f>'SO01 - Nástupištní hrana'!J35</f>
        <v>0</v>
      </c>
      <c r="AY95" s="128">
        <f>'SO01 - Nástupištní hrana'!J36</f>
        <v>0</v>
      </c>
      <c r="AZ95" s="128">
        <f>'SO01 - Nástupištní hrana'!F33</f>
        <v>0</v>
      </c>
      <c r="BA95" s="128">
        <f>'SO01 - Nástupištní hrana'!F34</f>
        <v>0</v>
      </c>
      <c r="BB95" s="128">
        <f>'SO01 - Nástupištní hrana'!F35</f>
        <v>0</v>
      </c>
      <c r="BC95" s="128">
        <f>'SO01 - Nástupištní hrana'!F36</f>
        <v>0</v>
      </c>
      <c r="BD95" s="130">
        <f>'SO01 - Nástupištní hrana'!F37</f>
        <v>0</v>
      </c>
      <c r="BE95" s="7"/>
      <c r="BT95" s="131" t="s">
        <v>80</v>
      </c>
      <c r="BV95" s="131" t="s">
        <v>74</v>
      </c>
      <c r="BW95" s="131" t="s">
        <v>81</v>
      </c>
      <c r="BX95" s="131" t="s">
        <v>5</v>
      </c>
      <c r="CL95" s="131" t="s">
        <v>1</v>
      </c>
      <c r="CM95" s="131" t="s">
        <v>82</v>
      </c>
    </row>
    <row r="96" s="7" customFormat="1" ht="16.5" customHeight="1">
      <c r="A96" s="119" t="s">
        <v>76</v>
      </c>
      <c r="B96" s="120"/>
      <c r="C96" s="121"/>
      <c r="D96" s="122" t="s">
        <v>83</v>
      </c>
      <c r="E96" s="122"/>
      <c r="F96" s="122"/>
      <c r="G96" s="122"/>
      <c r="H96" s="122"/>
      <c r="I96" s="123"/>
      <c r="J96" s="122" t="s">
        <v>84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'SO02 - Úprava komunikace'!J30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79</v>
      </c>
      <c r="AR96" s="126"/>
      <c r="AS96" s="127">
        <v>0</v>
      </c>
      <c r="AT96" s="128">
        <f>ROUND(SUM(AV96:AW96),2)</f>
        <v>0</v>
      </c>
      <c r="AU96" s="129">
        <f>'SO02 - Úprava komunikace'!P124</f>
        <v>0</v>
      </c>
      <c r="AV96" s="128">
        <f>'SO02 - Úprava komunikace'!J33</f>
        <v>0</v>
      </c>
      <c r="AW96" s="128">
        <f>'SO02 - Úprava komunikace'!J34</f>
        <v>0</v>
      </c>
      <c r="AX96" s="128">
        <f>'SO02 - Úprava komunikace'!J35</f>
        <v>0</v>
      </c>
      <c r="AY96" s="128">
        <f>'SO02 - Úprava komunikace'!J36</f>
        <v>0</v>
      </c>
      <c r="AZ96" s="128">
        <f>'SO02 - Úprava komunikace'!F33</f>
        <v>0</v>
      </c>
      <c r="BA96" s="128">
        <f>'SO02 - Úprava komunikace'!F34</f>
        <v>0</v>
      </c>
      <c r="BB96" s="128">
        <f>'SO02 - Úprava komunikace'!F35</f>
        <v>0</v>
      </c>
      <c r="BC96" s="128">
        <f>'SO02 - Úprava komunikace'!F36</f>
        <v>0</v>
      </c>
      <c r="BD96" s="130">
        <f>'SO02 - Úprava komunikace'!F37</f>
        <v>0</v>
      </c>
      <c r="BE96" s="7"/>
      <c r="BT96" s="131" t="s">
        <v>80</v>
      </c>
      <c r="BV96" s="131" t="s">
        <v>74</v>
      </c>
      <c r="BW96" s="131" t="s">
        <v>85</v>
      </c>
      <c r="BX96" s="131" t="s">
        <v>5</v>
      </c>
      <c r="CL96" s="131" t="s">
        <v>1</v>
      </c>
      <c r="CM96" s="131" t="s">
        <v>82</v>
      </c>
    </row>
    <row r="97" s="7" customFormat="1" ht="16.5" customHeight="1">
      <c r="A97" s="119" t="s">
        <v>76</v>
      </c>
      <c r="B97" s="120"/>
      <c r="C97" s="121"/>
      <c r="D97" s="122" t="s">
        <v>86</v>
      </c>
      <c r="E97" s="122"/>
      <c r="F97" s="122"/>
      <c r="G97" s="122"/>
      <c r="H97" s="122"/>
      <c r="I97" s="123"/>
      <c r="J97" s="122" t="s">
        <v>87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'SO03 - Úprava chodníku'!J30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79</v>
      </c>
      <c r="AR97" s="126"/>
      <c r="AS97" s="127">
        <v>0</v>
      </c>
      <c r="AT97" s="128">
        <f>ROUND(SUM(AV97:AW97),2)</f>
        <v>0</v>
      </c>
      <c r="AU97" s="129">
        <f>'SO03 - Úprava chodníku'!P126</f>
        <v>0</v>
      </c>
      <c r="AV97" s="128">
        <f>'SO03 - Úprava chodníku'!J33</f>
        <v>0</v>
      </c>
      <c r="AW97" s="128">
        <f>'SO03 - Úprava chodníku'!J34</f>
        <v>0</v>
      </c>
      <c r="AX97" s="128">
        <f>'SO03 - Úprava chodníku'!J35</f>
        <v>0</v>
      </c>
      <c r="AY97" s="128">
        <f>'SO03 - Úprava chodníku'!J36</f>
        <v>0</v>
      </c>
      <c r="AZ97" s="128">
        <f>'SO03 - Úprava chodníku'!F33</f>
        <v>0</v>
      </c>
      <c r="BA97" s="128">
        <f>'SO03 - Úprava chodníku'!F34</f>
        <v>0</v>
      </c>
      <c r="BB97" s="128">
        <f>'SO03 - Úprava chodníku'!F35</f>
        <v>0</v>
      </c>
      <c r="BC97" s="128">
        <f>'SO03 - Úprava chodníku'!F36</f>
        <v>0</v>
      </c>
      <c r="BD97" s="130">
        <f>'SO03 - Úprava chodníku'!F37</f>
        <v>0</v>
      </c>
      <c r="BE97" s="7"/>
      <c r="BT97" s="131" t="s">
        <v>80</v>
      </c>
      <c r="BV97" s="131" t="s">
        <v>74</v>
      </c>
      <c r="BW97" s="131" t="s">
        <v>88</v>
      </c>
      <c r="BX97" s="131" t="s">
        <v>5</v>
      </c>
      <c r="CL97" s="131" t="s">
        <v>1</v>
      </c>
      <c r="CM97" s="131" t="s">
        <v>82</v>
      </c>
    </row>
    <row r="98" s="7" customFormat="1" ht="16.5" customHeight="1">
      <c r="A98" s="119" t="s">
        <v>76</v>
      </c>
      <c r="B98" s="120"/>
      <c r="C98" s="121"/>
      <c r="D98" s="122" t="s">
        <v>89</v>
      </c>
      <c r="E98" s="122"/>
      <c r="F98" s="122"/>
      <c r="G98" s="122"/>
      <c r="H98" s="122"/>
      <c r="I98" s="123"/>
      <c r="J98" s="122" t="s">
        <v>90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'VRN - Vedlejší rozpočtové...'!J30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91</v>
      </c>
      <c r="AR98" s="126"/>
      <c r="AS98" s="127">
        <v>0</v>
      </c>
      <c r="AT98" s="128">
        <f>ROUND(SUM(AV98:AW98),2)</f>
        <v>0</v>
      </c>
      <c r="AU98" s="129">
        <f>'VRN - Vedlejší rozpočtové...'!P118</f>
        <v>0</v>
      </c>
      <c r="AV98" s="128">
        <f>'VRN - Vedlejší rozpočtové...'!J33</f>
        <v>0</v>
      </c>
      <c r="AW98" s="128">
        <f>'VRN - Vedlejší rozpočtové...'!J34</f>
        <v>0</v>
      </c>
      <c r="AX98" s="128">
        <f>'VRN - Vedlejší rozpočtové...'!J35</f>
        <v>0</v>
      </c>
      <c r="AY98" s="128">
        <f>'VRN - Vedlejší rozpočtové...'!J36</f>
        <v>0</v>
      </c>
      <c r="AZ98" s="128">
        <f>'VRN - Vedlejší rozpočtové...'!F33</f>
        <v>0</v>
      </c>
      <c r="BA98" s="128">
        <f>'VRN - Vedlejší rozpočtové...'!F34</f>
        <v>0</v>
      </c>
      <c r="BB98" s="128">
        <f>'VRN - Vedlejší rozpočtové...'!F35</f>
        <v>0</v>
      </c>
      <c r="BC98" s="128">
        <f>'VRN - Vedlejší rozpočtové...'!F36</f>
        <v>0</v>
      </c>
      <c r="BD98" s="130">
        <f>'VRN - Vedlejší rozpočtové...'!F37</f>
        <v>0</v>
      </c>
      <c r="BE98" s="7"/>
      <c r="BT98" s="131" t="s">
        <v>80</v>
      </c>
      <c r="BV98" s="131" t="s">
        <v>74</v>
      </c>
      <c r="BW98" s="131" t="s">
        <v>92</v>
      </c>
      <c r="BX98" s="131" t="s">
        <v>5</v>
      </c>
      <c r="CL98" s="131" t="s">
        <v>1</v>
      </c>
      <c r="CM98" s="131" t="s">
        <v>82</v>
      </c>
    </row>
    <row r="99" s="7" customFormat="1" ht="16.5" customHeight="1">
      <c r="A99" s="119" t="s">
        <v>76</v>
      </c>
      <c r="B99" s="120"/>
      <c r="C99" s="121"/>
      <c r="D99" s="122" t="s">
        <v>93</v>
      </c>
      <c r="E99" s="122"/>
      <c r="F99" s="122"/>
      <c r="G99" s="122"/>
      <c r="H99" s="122"/>
      <c r="I99" s="123"/>
      <c r="J99" s="122" t="s">
        <v>94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4">
        <f>'DIO - Dopravně inženýrské...'!J30</f>
        <v>0</v>
      </c>
      <c r="AH99" s="123"/>
      <c r="AI99" s="123"/>
      <c r="AJ99" s="123"/>
      <c r="AK99" s="123"/>
      <c r="AL99" s="123"/>
      <c r="AM99" s="123"/>
      <c r="AN99" s="124">
        <f>SUM(AG99,AT99)</f>
        <v>0</v>
      </c>
      <c r="AO99" s="123"/>
      <c r="AP99" s="123"/>
      <c r="AQ99" s="125" t="s">
        <v>95</v>
      </c>
      <c r="AR99" s="126"/>
      <c r="AS99" s="132">
        <v>0</v>
      </c>
      <c r="AT99" s="133">
        <f>ROUND(SUM(AV99:AW99),2)</f>
        <v>0</v>
      </c>
      <c r="AU99" s="134">
        <f>'DIO - Dopravně inženýrské...'!P118</f>
        <v>0</v>
      </c>
      <c r="AV99" s="133">
        <f>'DIO - Dopravně inženýrské...'!J33</f>
        <v>0</v>
      </c>
      <c r="AW99" s="133">
        <f>'DIO - Dopravně inženýrské...'!J34</f>
        <v>0</v>
      </c>
      <c r="AX99" s="133">
        <f>'DIO - Dopravně inženýrské...'!J35</f>
        <v>0</v>
      </c>
      <c r="AY99" s="133">
        <f>'DIO - Dopravně inženýrské...'!J36</f>
        <v>0</v>
      </c>
      <c r="AZ99" s="133">
        <f>'DIO - Dopravně inženýrské...'!F33</f>
        <v>0</v>
      </c>
      <c r="BA99" s="133">
        <f>'DIO - Dopravně inženýrské...'!F34</f>
        <v>0</v>
      </c>
      <c r="BB99" s="133">
        <f>'DIO - Dopravně inženýrské...'!F35</f>
        <v>0</v>
      </c>
      <c r="BC99" s="133">
        <f>'DIO - Dopravně inženýrské...'!F36</f>
        <v>0</v>
      </c>
      <c r="BD99" s="135">
        <f>'DIO - Dopravně inženýrské...'!F37</f>
        <v>0</v>
      </c>
      <c r="BE99" s="7"/>
      <c r="BT99" s="131" t="s">
        <v>80</v>
      </c>
      <c r="BV99" s="131" t="s">
        <v>74</v>
      </c>
      <c r="BW99" s="131" t="s">
        <v>96</v>
      </c>
      <c r="BX99" s="131" t="s">
        <v>5</v>
      </c>
      <c r="CL99" s="131" t="s">
        <v>1</v>
      </c>
      <c r="CM99" s="131" t="s">
        <v>82</v>
      </c>
    </row>
    <row r="100" s="2" customFormat="1" ht="30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0"/>
      <c r="AI100" s="40"/>
      <c r="AJ100" s="40"/>
      <c r="AK100" s="40"/>
      <c r="AL100" s="40"/>
      <c r="AM100" s="40"/>
      <c r="AN100" s="40"/>
      <c r="AO100" s="40"/>
      <c r="AP100" s="40"/>
      <c r="AQ100" s="40"/>
      <c r="AR100" s="44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7"/>
      <c r="M101" s="67"/>
      <c r="N101" s="67"/>
      <c r="O101" s="67"/>
      <c r="P101" s="67"/>
      <c r="Q101" s="67"/>
      <c r="R101" s="67"/>
      <c r="S101" s="67"/>
      <c r="T101" s="67"/>
      <c r="U101" s="67"/>
      <c r="V101" s="67"/>
      <c r="W101" s="67"/>
      <c r="X101" s="67"/>
      <c r="Y101" s="67"/>
      <c r="Z101" s="67"/>
      <c r="AA101" s="67"/>
      <c r="AB101" s="67"/>
      <c r="AC101" s="67"/>
      <c r="AD101" s="67"/>
      <c r="AE101" s="67"/>
      <c r="AF101" s="67"/>
      <c r="AG101" s="67"/>
      <c r="AH101" s="67"/>
      <c r="AI101" s="67"/>
      <c r="AJ101" s="67"/>
      <c r="AK101" s="67"/>
      <c r="AL101" s="67"/>
      <c r="AM101" s="67"/>
      <c r="AN101" s="67"/>
      <c r="AO101" s="67"/>
      <c r="AP101" s="67"/>
      <c r="AQ101" s="67"/>
      <c r="AR101" s="44"/>
      <c r="AS101" s="38"/>
      <c r="AT101" s="38"/>
      <c r="AU101" s="38"/>
      <c r="AV101" s="38"/>
      <c r="AW101" s="38"/>
      <c r="AX101" s="38"/>
      <c r="AY101" s="38"/>
      <c r="AZ101" s="38"/>
      <c r="BA101" s="38"/>
      <c r="BB101" s="38"/>
      <c r="BC101" s="38"/>
      <c r="BD101" s="38"/>
      <c r="BE101" s="38"/>
    </row>
  </sheetData>
  <sheetProtection sheet="1" formatColumns="0" formatRows="0" objects="1" scenarios="1" spinCount="100000" saltValue="64RB3w9vMFzhFBPoTOvSUZxUwllEGnaF1TRsa0ZhD69LmLgXVsNQdTctcwLCPWekEScTmzfgGnnQ+e2M3wK50w==" hashValue="oji7a3HHWqwfommlUD0jvSJ+yPQgRHJNnBzDabKJAUG1A1NNNYh2ERpWi40c8nnb1DHJ1V7GpBKrBwMAI7ndAQ==" algorithmName="SHA-512" password="CC35"/>
  <mergeCells count="58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01 - Nástupištní hrana'!C2" display="/"/>
    <hyperlink ref="A96" location="'SO02 - Úprava komunikace'!C2" display="/"/>
    <hyperlink ref="A97" location="'SO03 - Úprava chodníku'!C2" display="/"/>
    <hyperlink ref="A98" location="'VRN - Vedlejší rozpočtové...'!C2" display="/"/>
    <hyperlink ref="A99" location="'DIO - Dopravně inženýrsk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81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82</v>
      </c>
    </row>
    <row r="4" s="1" customFormat="1" ht="24.96" customHeight="1">
      <c r="B4" s="20"/>
      <c r="D4" s="138" t="s">
        <v>97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PD - Rekonstrukce tramvajových nástupišť Kunčičky - Kostel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15. 4. 2024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30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31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32</v>
      </c>
      <c r="E30" s="38"/>
      <c r="F30" s="38"/>
      <c r="G30" s="38"/>
      <c r="H30" s="38"/>
      <c r="I30" s="38"/>
      <c r="J30" s="151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34</v>
      </c>
      <c r="G32" s="38"/>
      <c r="H32" s="38"/>
      <c r="I32" s="152" t="s">
        <v>33</v>
      </c>
      <c r="J32" s="152" t="s">
        <v>35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36</v>
      </c>
      <c r="E33" s="140" t="s">
        <v>37</v>
      </c>
      <c r="F33" s="154">
        <f>ROUND((SUM(BE119:BE128)),  2)</f>
        <v>0</v>
      </c>
      <c r="G33" s="38"/>
      <c r="H33" s="38"/>
      <c r="I33" s="155">
        <v>0.20999999999999999</v>
      </c>
      <c r="J33" s="154">
        <f>ROUND(((SUM(BE119:BE128))*I33),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38</v>
      </c>
      <c r="F34" s="154">
        <f>ROUND((SUM(BF119:BF128)),  2)</f>
        <v>0</v>
      </c>
      <c r="G34" s="38"/>
      <c r="H34" s="38"/>
      <c r="I34" s="155">
        <v>0.14999999999999999</v>
      </c>
      <c r="J34" s="154">
        <f>ROUND(((SUM(BF119:BF128))*I34),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39</v>
      </c>
      <c r="F35" s="154">
        <f>ROUND((SUM(BG119:BG128)),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40</v>
      </c>
      <c r="F36" s="154">
        <f>ROUND((SUM(BH119:BH128)),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41</v>
      </c>
      <c r="F37" s="154">
        <f>ROUND((SUM(BI119:BI128)),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42</v>
      </c>
      <c r="E39" s="158"/>
      <c r="F39" s="158"/>
      <c r="G39" s="159" t="s">
        <v>43</v>
      </c>
      <c r="H39" s="160" t="s">
        <v>44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45</v>
      </c>
      <c r="E50" s="164"/>
      <c r="F50" s="164"/>
      <c r="G50" s="163" t="s">
        <v>46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47</v>
      </c>
      <c r="E61" s="166"/>
      <c r="F61" s="167" t="s">
        <v>48</v>
      </c>
      <c r="G61" s="165" t="s">
        <v>47</v>
      </c>
      <c r="H61" s="166"/>
      <c r="I61" s="166"/>
      <c r="J61" s="168" t="s">
        <v>48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49</v>
      </c>
      <c r="E65" s="169"/>
      <c r="F65" s="169"/>
      <c r="G65" s="163" t="s">
        <v>50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47</v>
      </c>
      <c r="E76" s="166"/>
      <c r="F76" s="167" t="s">
        <v>48</v>
      </c>
      <c r="G76" s="165" t="s">
        <v>47</v>
      </c>
      <c r="H76" s="166"/>
      <c r="I76" s="166"/>
      <c r="J76" s="168" t="s">
        <v>48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PD - Rekonstrukce tramvajových nástupišť Kunčičky - Kostel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SO01 - Nástupištní hrana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15. 4. 2024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30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101</v>
      </c>
      <c r="D94" s="176"/>
      <c r="E94" s="176"/>
      <c r="F94" s="176"/>
      <c r="G94" s="176"/>
      <c r="H94" s="176"/>
      <c r="I94" s="176"/>
      <c r="J94" s="177" t="s">
        <v>102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103</v>
      </c>
      <c r="D96" s="40"/>
      <c r="E96" s="40"/>
      <c r="F96" s="40"/>
      <c r="G96" s="40"/>
      <c r="H96" s="40"/>
      <c r="I96" s="40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104</v>
      </c>
    </row>
    <row r="97" s="9" customFormat="1" ht="24.96" customHeight="1">
      <c r="A97" s="9"/>
      <c r="B97" s="179"/>
      <c r="C97" s="180"/>
      <c r="D97" s="181" t="s">
        <v>105</v>
      </c>
      <c r="E97" s="182"/>
      <c r="F97" s="182"/>
      <c r="G97" s="182"/>
      <c r="H97" s="182"/>
      <c r="I97" s="182"/>
      <c r="J97" s="183">
        <f>J120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106</v>
      </c>
      <c r="E98" s="188"/>
      <c r="F98" s="188"/>
      <c r="G98" s="188"/>
      <c r="H98" s="188"/>
      <c r="I98" s="188"/>
      <c r="J98" s="189">
        <f>J121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107</v>
      </c>
      <c r="E99" s="188"/>
      <c r="F99" s="188"/>
      <c r="G99" s="188"/>
      <c r="H99" s="188"/>
      <c r="I99" s="188"/>
      <c r="J99" s="189">
        <f>J126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108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74" t="str">
        <f>E7</f>
        <v>PD - Rekonstrukce tramvajových nástupišť Kunčičky - Kostel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98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76" t="str">
        <f>E9</f>
        <v>SO01 - Nástupištní hrana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40"/>
      <c r="E113" s="40"/>
      <c r="F113" s="27" t="str">
        <f>F12</f>
        <v xml:space="preserve"> </v>
      </c>
      <c r="G113" s="40"/>
      <c r="H113" s="40"/>
      <c r="I113" s="32" t="s">
        <v>22</v>
      </c>
      <c r="J113" s="79" t="str">
        <f>IF(J12="","",J12)</f>
        <v>15. 4. 2024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24</v>
      </c>
      <c r="D115" s="40"/>
      <c r="E115" s="40"/>
      <c r="F115" s="27" t="str">
        <f>E15</f>
        <v xml:space="preserve"> </v>
      </c>
      <c r="G115" s="40"/>
      <c r="H115" s="40"/>
      <c r="I115" s="32" t="s">
        <v>29</v>
      </c>
      <c r="J115" s="36" t="str">
        <f>E21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27</v>
      </c>
      <c r="D116" s="40"/>
      <c r="E116" s="40"/>
      <c r="F116" s="27" t="str">
        <f>IF(E18="","",E18)</f>
        <v>Vyplň údaj</v>
      </c>
      <c r="G116" s="40"/>
      <c r="H116" s="40"/>
      <c r="I116" s="32" t="s">
        <v>30</v>
      </c>
      <c r="J116" s="36" t="str">
        <f>E24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191"/>
      <c r="B118" s="192"/>
      <c r="C118" s="193" t="s">
        <v>109</v>
      </c>
      <c r="D118" s="194" t="s">
        <v>57</v>
      </c>
      <c r="E118" s="194" t="s">
        <v>53</v>
      </c>
      <c r="F118" s="194" t="s">
        <v>54</v>
      </c>
      <c r="G118" s="194" t="s">
        <v>110</v>
      </c>
      <c r="H118" s="194" t="s">
        <v>111</v>
      </c>
      <c r="I118" s="194" t="s">
        <v>112</v>
      </c>
      <c r="J118" s="194" t="s">
        <v>102</v>
      </c>
      <c r="K118" s="195" t="s">
        <v>113</v>
      </c>
      <c r="L118" s="196"/>
      <c r="M118" s="100" t="s">
        <v>1</v>
      </c>
      <c r="N118" s="101" t="s">
        <v>36</v>
      </c>
      <c r="O118" s="101" t="s">
        <v>114</v>
      </c>
      <c r="P118" s="101" t="s">
        <v>115</v>
      </c>
      <c r="Q118" s="101" t="s">
        <v>116</v>
      </c>
      <c r="R118" s="101" t="s">
        <v>117</v>
      </c>
      <c r="S118" s="101" t="s">
        <v>118</v>
      </c>
      <c r="T118" s="102" t="s">
        <v>119</v>
      </c>
      <c r="U118" s="191"/>
      <c r="V118" s="191"/>
      <c r="W118" s="191"/>
      <c r="X118" s="191"/>
      <c r="Y118" s="191"/>
      <c r="Z118" s="191"/>
      <c r="AA118" s="191"/>
      <c r="AB118" s="191"/>
      <c r="AC118" s="191"/>
      <c r="AD118" s="191"/>
      <c r="AE118" s="191"/>
    </row>
    <row r="119" s="2" customFormat="1" ht="22.8" customHeight="1">
      <c r="A119" s="38"/>
      <c r="B119" s="39"/>
      <c r="C119" s="107" t="s">
        <v>120</v>
      </c>
      <c r="D119" s="40"/>
      <c r="E119" s="40"/>
      <c r="F119" s="40"/>
      <c r="G119" s="40"/>
      <c r="H119" s="40"/>
      <c r="I119" s="40"/>
      <c r="J119" s="197">
        <f>BK119</f>
        <v>0</v>
      </c>
      <c r="K119" s="40"/>
      <c r="L119" s="44"/>
      <c r="M119" s="103"/>
      <c r="N119" s="198"/>
      <c r="O119" s="104"/>
      <c r="P119" s="199">
        <f>P120</f>
        <v>0</v>
      </c>
      <c r="Q119" s="104"/>
      <c r="R119" s="199">
        <f>R120</f>
        <v>37.694580000000002</v>
      </c>
      <c r="S119" s="104"/>
      <c r="T119" s="200">
        <f>T120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71</v>
      </c>
      <c r="AU119" s="17" t="s">
        <v>104</v>
      </c>
      <c r="BK119" s="201">
        <f>BK120</f>
        <v>0</v>
      </c>
    </row>
    <row r="120" s="12" customFormat="1" ht="25.92" customHeight="1">
      <c r="A120" s="12"/>
      <c r="B120" s="202"/>
      <c r="C120" s="203"/>
      <c r="D120" s="204" t="s">
        <v>71</v>
      </c>
      <c r="E120" s="205" t="s">
        <v>121</v>
      </c>
      <c r="F120" s="205" t="s">
        <v>122</v>
      </c>
      <c r="G120" s="203"/>
      <c r="H120" s="203"/>
      <c r="I120" s="206"/>
      <c r="J120" s="207">
        <f>BK120</f>
        <v>0</v>
      </c>
      <c r="K120" s="203"/>
      <c r="L120" s="208"/>
      <c r="M120" s="209"/>
      <c r="N120" s="210"/>
      <c r="O120" s="210"/>
      <c r="P120" s="211">
        <f>P121+P126</f>
        <v>0</v>
      </c>
      <c r="Q120" s="210"/>
      <c r="R120" s="211">
        <f>R121+R126</f>
        <v>37.694580000000002</v>
      </c>
      <c r="S120" s="210"/>
      <c r="T120" s="212">
        <f>T121+T126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80</v>
      </c>
      <c r="AT120" s="214" t="s">
        <v>71</v>
      </c>
      <c r="AU120" s="214" t="s">
        <v>72</v>
      </c>
      <c r="AY120" s="213" t="s">
        <v>123</v>
      </c>
      <c r="BK120" s="215">
        <f>BK121+BK126</f>
        <v>0</v>
      </c>
    </row>
    <row r="121" s="12" customFormat="1" ht="22.8" customHeight="1">
      <c r="A121" s="12"/>
      <c r="B121" s="202"/>
      <c r="C121" s="203"/>
      <c r="D121" s="204" t="s">
        <v>71</v>
      </c>
      <c r="E121" s="216" t="s">
        <v>124</v>
      </c>
      <c r="F121" s="216" t="s">
        <v>125</v>
      </c>
      <c r="G121" s="203"/>
      <c r="H121" s="203"/>
      <c r="I121" s="206"/>
      <c r="J121" s="217">
        <f>BK121</f>
        <v>0</v>
      </c>
      <c r="K121" s="203"/>
      <c r="L121" s="208"/>
      <c r="M121" s="209"/>
      <c r="N121" s="210"/>
      <c r="O121" s="210"/>
      <c r="P121" s="211">
        <f>SUM(P122:P125)</f>
        <v>0</v>
      </c>
      <c r="Q121" s="210"/>
      <c r="R121" s="211">
        <f>SUM(R122:R125)</f>
        <v>37.694580000000002</v>
      </c>
      <c r="S121" s="210"/>
      <c r="T121" s="212">
        <f>SUM(T122:T125)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80</v>
      </c>
      <c r="AT121" s="214" t="s">
        <v>71</v>
      </c>
      <c r="AU121" s="214" t="s">
        <v>80</v>
      </c>
      <c r="AY121" s="213" t="s">
        <v>123</v>
      </c>
      <c r="BK121" s="215">
        <f>SUM(BK122:BK125)</f>
        <v>0</v>
      </c>
    </row>
    <row r="122" s="2" customFormat="1" ht="37.8" customHeight="1">
      <c r="A122" s="38"/>
      <c r="B122" s="39"/>
      <c r="C122" s="218" t="s">
        <v>80</v>
      </c>
      <c r="D122" s="218" t="s">
        <v>126</v>
      </c>
      <c r="E122" s="219" t="s">
        <v>127</v>
      </c>
      <c r="F122" s="220" t="s">
        <v>128</v>
      </c>
      <c r="G122" s="221" t="s">
        <v>129</v>
      </c>
      <c r="H122" s="222">
        <v>66</v>
      </c>
      <c r="I122" s="223"/>
      <c r="J122" s="224">
        <f>ROUND(I122*H122,2)</f>
        <v>0</v>
      </c>
      <c r="K122" s="220" t="s">
        <v>130</v>
      </c>
      <c r="L122" s="44"/>
      <c r="M122" s="225" t="s">
        <v>1</v>
      </c>
      <c r="N122" s="226" t="s">
        <v>37</v>
      </c>
      <c r="O122" s="91"/>
      <c r="P122" s="227">
        <f>O122*H122</f>
        <v>0</v>
      </c>
      <c r="Q122" s="227">
        <v>0.34612999999999999</v>
      </c>
      <c r="R122" s="227">
        <f>Q122*H122</f>
        <v>22.844580000000001</v>
      </c>
      <c r="S122" s="227">
        <v>0</v>
      </c>
      <c r="T122" s="22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9" t="s">
        <v>131</v>
      </c>
      <c r="AT122" s="229" t="s">
        <v>126</v>
      </c>
      <c r="AU122" s="229" t="s">
        <v>82</v>
      </c>
      <c r="AY122" s="17" t="s">
        <v>123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7" t="s">
        <v>80</v>
      </c>
      <c r="BK122" s="230">
        <f>ROUND(I122*H122,2)</f>
        <v>0</v>
      </c>
      <c r="BL122" s="17" t="s">
        <v>131</v>
      </c>
      <c r="BM122" s="229" t="s">
        <v>132</v>
      </c>
    </row>
    <row r="123" s="2" customFormat="1">
      <c r="A123" s="38"/>
      <c r="B123" s="39"/>
      <c r="C123" s="40"/>
      <c r="D123" s="231" t="s">
        <v>133</v>
      </c>
      <c r="E123" s="40"/>
      <c r="F123" s="232" t="s">
        <v>134</v>
      </c>
      <c r="G123" s="40"/>
      <c r="H123" s="40"/>
      <c r="I123" s="233"/>
      <c r="J123" s="40"/>
      <c r="K123" s="40"/>
      <c r="L123" s="44"/>
      <c r="M123" s="234"/>
      <c r="N123" s="235"/>
      <c r="O123" s="91"/>
      <c r="P123" s="91"/>
      <c r="Q123" s="91"/>
      <c r="R123" s="91"/>
      <c r="S123" s="91"/>
      <c r="T123" s="92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133</v>
      </c>
      <c r="AU123" s="17" t="s">
        <v>82</v>
      </c>
    </row>
    <row r="124" s="2" customFormat="1" ht="16.5" customHeight="1">
      <c r="A124" s="38"/>
      <c r="B124" s="39"/>
      <c r="C124" s="236" t="s">
        <v>82</v>
      </c>
      <c r="D124" s="236" t="s">
        <v>135</v>
      </c>
      <c r="E124" s="237" t="s">
        <v>136</v>
      </c>
      <c r="F124" s="238" t="s">
        <v>137</v>
      </c>
      <c r="G124" s="239" t="s">
        <v>129</v>
      </c>
      <c r="H124" s="240">
        <v>66</v>
      </c>
      <c r="I124" s="241"/>
      <c r="J124" s="242">
        <f>ROUND(I124*H124,2)</f>
        <v>0</v>
      </c>
      <c r="K124" s="238" t="s">
        <v>130</v>
      </c>
      <c r="L124" s="243"/>
      <c r="M124" s="244" t="s">
        <v>1</v>
      </c>
      <c r="N124" s="245" t="s">
        <v>37</v>
      </c>
      <c r="O124" s="91"/>
      <c r="P124" s="227">
        <f>O124*H124</f>
        <v>0</v>
      </c>
      <c r="Q124" s="227">
        <v>0.22500000000000001</v>
      </c>
      <c r="R124" s="227">
        <f>Q124*H124</f>
        <v>14.85</v>
      </c>
      <c r="S124" s="227">
        <v>0</v>
      </c>
      <c r="T124" s="22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9" t="s">
        <v>138</v>
      </c>
      <c r="AT124" s="229" t="s">
        <v>135</v>
      </c>
      <c r="AU124" s="229" t="s">
        <v>82</v>
      </c>
      <c r="AY124" s="17" t="s">
        <v>123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7" t="s">
        <v>80</v>
      </c>
      <c r="BK124" s="230">
        <f>ROUND(I124*H124,2)</f>
        <v>0</v>
      </c>
      <c r="BL124" s="17" t="s">
        <v>131</v>
      </c>
      <c r="BM124" s="229" t="s">
        <v>139</v>
      </c>
    </row>
    <row r="125" s="13" customFormat="1">
      <c r="A125" s="13"/>
      <c r="B125" s="246"/>
      <c r="C125" s="247"/>
      <c r="D125" s="248" t="s">
        <v>140</v>
      </c>
      <c r="E125" s="249" t="s">
        <v>1</v>
      </c>
      <c r="F125" s="250" t="s">
        <v>141</v>
      </c>
      <c r="G125" s="247"/>
      <c r="H125" s="251">
        <v>66</v>
      </c>
      <c r="I125" s="252"/>
      <c r="J125" s="247"/>
      <c r="K125" s="247"/>
      <c r="L125" s="253"/>
      <c r="M125" s="254"/>
      <c r="N125" s="255"/>
      <c r="O125" s="255"/>
      <c r="P125" s="255"/>
      <c r="Q125" s="255"/>
      <c r="R125" s="255"/>
      <c r="S125" s="255"/>
      <c r="T125" s="25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57" t="s">
        <v>140</v>
      </c>
      <c r="AU125" s="257" t="s">
        <v>82</v>
      </c>
      <c r="AV125" s="13" t="s">
        <v>82</v>
      </c>
      <c r="AW125" s="13" t="s">
        <v>142</v>
      </c>
      <c r="AX125" s="13" t="s">
        <v>80</v>
      </c>
      <c r="AY125" s="257" t="s">
        <v>123</v>
      </c>
    </row>
    <row r="126" s="12" customFormat="1" ht="22.8" customHeight="1">
      <c r="A126" s="12"/>
      <c r="B126" s="202"/>
      <c r="C126" s="203"/>
      <c r="D126" s="204" t="s">
        <v>71</v>
      </c>
      <c r="E126" s="216" t="s">
        <v>143</v>
      </c>
      <c r="F126" s="216" t="s">
        <v>144</v>
      </c>
      <c r="G126" s="203"/>
      <c r="H126" s="203"/>
      <c r="I126" s="206"/>
      <c r="J126" s="217">
        <f>BK126</f>
        <v>0</v>
      </c>
      <c r="K126" s="203"/>
      <c r="L126" s="208"/>
      <c r="M126" s="209"/>
      <c r="N126" s="210"/>
      <c r="O126" s="210"/>
      <c r="P126" s="211">
        <f>SUM(P127:P128)</f>
        <v>0</v>
      </c>
      <c r="Q126" s="210"/>
      <c r="R126" s="211">
        <f>SUM(R127:R128)</f>
        <v>0</v>
      </c>
      <c r="S126" s="210"/>
      <c r="T126" s="212">
        <f>SUM(T127:T128)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80</v>
      </c>
      <c r="AT126" s="214" t="s">
        <v>71</v>
      </c>
      <c r="AU126" s="214" t="s">
        <v>80</v>
      </c>
      <c r="AY126" s="213" t="s">
        <v>123</v>
      </c>
      <c r="BK126" s="215">
        <f>SUM(BK127:BK128)</f>
        <v>0</v>
      </c>
    </row>
    <row r="127" s="2" customFormat="1" ht="37.8" customHeight="1">
      <c r="A127" s="38"/>
      <c r="B127" s="39"/>
      <c r="C127" s="218" t="s">
        <v>145</v>
      </c>
      <c r="D127" s="218" t="s">
        <v>126</v>
      </c>
      <c r="E127" s="219" t="s">
        <v>146</v>
      </c>
      <c r="F127" s="220" t="s">
        <v>147</v>
      </c>
      <c r="G127" s="221" t="s">
        <v>148</v>
      </c>
      <c r="H127" s="222">
        <v>37.695</v>
      </c>
      <c r="I127" s="223"/>
      <c r="J127" s="224">
        <f>ROUND(I127*H127,2)</f>
        <v>0</v>
      </c>
      <c r="K127" s="220" t="s">
        <v>130</v>
      </c>
      <c r="L127" s="44"/>
      <c r="M127" s="225" t="s">
        <v>1</v>
      </c>
      <c r="N127" s="226" t="s">
        <v>37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131</v>
      </c>
      <c r="AT127" s="229" t="s">
        <v>126</v>
      </c>
      <c r="AU127" s="229" t="s">
        <v>82</v>
      </c>
      <c r="AY127" s="17" t="s">
        <v>123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80</v>
      </c>
      <c r="BK127" s="230">
        <f>ROUND(I127*H127,2)</f>
        <v>0</v>
      </c>
      <c r="BL127" s="17" t="s">
        <v>131</v>
      </c>
      <c r="BM127" s="229" t="s">
        <v>149</v>
      </c>
    </row>
    <row r="128" s="2" customFormat="1">
      <c r="A128" s="38"/>
      <c r="B128" s="39"/>
      <c r="C128" s="40"/>
      <c r="D128" s="231" t="s">
        <v>133</v>
      </c>
      <c r="E128" s="40"/>
      <c r="F128" s="232" t="s">
        <v>150</v>
      </c>
      <c r="G128" s="40"/>
      <c r="H128" s="40"/>
      <c r="I128" s="233"/>
      <c r="J128" s="40"/>
      <c r="K128" s="40"/>
      <c r="L128" s="44"/>
      <c r="M128" s="258"/>
      <c r="N128" s="259"/>
      <c r="O128" s="260"/>
      <c r="P128" s="260"/>
      <c r="Q128" s="260"/>
      <c r="R128" s="260"/>
      <c r="S128" s="260"/>
      <c r="T128" s="261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133</v>
      </c>
      <c r="AU128" s="17" t="s">
        <v>82</v>
      </c>
    </row>
    <row r="129" s="2" customFormat="1" ht="6.96" customHeight="1">
      <c r="A129" s="38"/>
      <c r="B129" s="66"/>
      <c r="C129" s="67"/>
      <c r="D129" s="67"/>
      <c r="E129" s="67"/>
      <c r="F129" s="67"/>
      <c r="G129" s="67"/>
      <c r="H129" s="67"/>
      <c r="I129" s="67"/>
      <c r="J129" s="67"/>
      <c r="K129" s="67"/>
      <c r="L129" s="44"/>
      <c r="M129" s="38"/>
      <c r="O129" s="38"/>
      <c r="P129" s="38"/>
      <c r="Q129" s="38"/>
      <c r="R129" s="38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</sheetData>
  <sheetProtection sheet="1" autoFilter="0" formatColumns="0" formatRows="0" objects="1" scenarios="1" spinCount="100000" saltValue="X1ArJCrJyGYRJzF3qS+Iy3q4FuQpHFd5m6pYFFW2KZaFraYLf8z2/3NH2Mt4NkS+iY0lbZyEirKdMnwWPaV6nA==" hashValue="Mhl46dJucSLqV235YXnG6PdujqCSWSXkxTDrqPUsW1zoqL5a/c7YtxTvnfGwrd6jrlVj2OFSEokzP9yNsC0+6g==" algorithmName="SHA-512" password="CC35"/>
  <autoFilter ref="C118:K128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hyperlinks>
    <hyperlink ref="F123" r:id="rId1" display="https://podminky.urs.cz/item/CS_URS_2024_01/916431112"/>
    <hyperlink ref="F128" r:id="rId2" display="https://podminky.urs.cz/item/CS_URS_2024_01/998223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82</v>
      </c>
    </row>
    <row r="4" s="1" customFormat="1" ht="24.96" customHeight="1">
      <c r="B4" s="20"/>
      <c r="D4" s="138" t="s">
        <v>97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PD - Rekonstrukce tramvajových nástupišť Kunčičky - Kostel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151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15. 4. 2024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30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31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32</v>
      </c>
      <c r="E30" s="38"/>
      <c r="F30" s="38"/>
      <c r="G30" s="38"/>
      <c r="H30" s="38"/>
      <c r="I30" s="38"/>
      <c r="J30" s="151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34</v>
      </c>
      <c r="G32" s="38"/>
      <c r="H32" s="38"/>
      <c r="I32" s="152" t="s">
        <v>33</v>
      </c>
      <c r="J32" s="152" t="s">
        <v>35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36</v>
      </c>
      <c r="E33" s="140" t="s">
        <v>37</v>
      </c>
      <c r="F33" s="154">
        <f>ROUND((SUM(BE124:BE386)),  2)</f>
        <v>0</v>
      </c>
      <c r="G33" s="38"/>
      <c r="H33" s="38"/>
      <c r="I33" s="155">
        <v>0.20999999999999999</v>
      </c>
      <c r="J33" s="154">
        <f>ROUND(((SUM(BE124:BE386))*I33),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38</v>
      </c>
      <c r="F34" s="154">
        <f>ROUND((SUM(BF124:BF386)),  2)</f>
        <v>0</v>
      </c>
      <c r="G34" s="38"/>
      <c r="H34" s="38"/>
      <c r="I34" s="155">
        <v>0.14999999999999999</v>
      </c>
      <c r="J34" s="154">
        <f>ROUND(((SUM(BF124:BF386))*I34),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39</v>
      </c>
      <c r="F35" s="154">
        <f>ROUND((SUM(BG124:BG386)),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40</v>
      </c>
      <c r="F36" s="154">
        <f>ROUND((SUM(BH124:BH386)),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41</v>
      </c>
      <c r="F37" s="154">
        <f>ROUND((SUM(BI124:BI386)),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42</v>
      </c>
      <c r="E39" s="158"/>
      <c r="F39" s="158"/>
      <c r="G39" s="159" t="s">
        <v>43</v>
      </c>
      <c r="H39" s="160" t="s">
        <v>44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45</v>
      </c>
      <c r="E50" s="164"/>
      <c r="F50" s="164"/>
      <c r="G50" s="163" t="s">
        <v>46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47</v>
      </c>
      <c r="E61" s="166"/>
      <c r="F61" s="167" t="s">
        <v>48</v>
      </c>
      <c r="G61" s="165" t="s">
        <v>47</v>
      </c>
      <c r="H61" s="166"/>
      <c r="I61" s="166"/>
      <c r="J61" s="168" t="s">
        <v>48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49</v>
      </c>
      <c r="E65" s="169"/>
      <c r="F65" s="169"/>
      <c r="G65" s="163" t="s">
        <v>50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47</v>
      </c>
      <c r="E76" s="166"/>
      <c r="F76" s="167" t="s">
        <v>48</v>
      </c>
      <c r="G76" s="165" t="s">
        <v>47</v>
      </c>
      <c r="H76" s="166"/>
      <c r="I76" s="166"/>
      <c r="J76" s="168" t="s">
        <v>48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PD - Rekonstrukce tramvajových nástupišť Kunčičky - Kostel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SO02 - Úprava komunikace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15. 4. 2024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30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101</v>
      </c>
      <c r="D94" s="176"/>
      <c r="E94" s="176"/>
      <c r="F94" s="176"/>
      <c r="G94" s="176"/>
      <c r="H94" s="176"/>
      <c r="I94" s="176"/>
      <c r="J94" s="177" t="s">
        <v>102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103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104</v>
      </c>
    </row>
    <row r="97" s="9" customFormat="1" ht="24.96" customHeight="1">
      <c r="A97" s="9"/>
      <c r="B97" s="179"/>
      <c r="C97" s="180"/>
      <c r="D97" s="181" t="s">
        <v>105</v>
      </c>
      <c r="E97" s="182"/>
      <c r="F97" s="182"/>
      <c r="G97" s="182"/>
      <c r="H97" s="182"/>
      <c r="I97" s="182"/>
      <c r="J97" s="183">
        <f>J125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152</v>
      </c>
      <c r="E98" s="188"/>
      <c r="F98" s="188"/>
      <c r="G98" s="188"/>
      <c r="H98" s="188"/>
      <c r="I98" s="188"/>
      <c r="J98" s="189">
        <f>J126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153</v>
      </c>
      <c r="E99" s="188"/>
      <c r="F99" s="188"/>
      <c r="G99" s="188"/>
      <c r="H99" s="188"/>
      <c r="I99" s="188"/>
      <c r="J99" s="189">
        <f>J172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154</v>
      </c>
      <c r="E100" s="188"/>
      <c r="F100" s="188"/>
      <c r="G100" s="188"/>
      <c r="H100" s="188"/>
      <c r="I100" s="188"/>
      <c r="J100" s="189">
        <f>J187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155</v>
      </c>
      <c r="E101" s="188"/>
      <c r="F101" s="188"/>
      <c r="G101" s="188"/>
      <c r="H101" s="188"/>
      <c r="I101" s="188"/>
      <c r="J101" s="189">
        <f>J259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106</v>
      </c>
      <c r="E102" s="188"/>
      <c r="F102" s="188"/>
      <c r="G102" s="188"/>
      <c r="H102" s="188"/>
      <c r="I102" s="188"/>
      <c r="J102" s="189">
        <f>J281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156</v>
      </c>
      <c r="E103" s="188"/>
      <c r="F103" s="188"/>
      <c r="G103" s="188"/>
      <c r="H103" s="188"/>
      <c r="I103" s="188"/>
      <c r="J103" s="189">
        <f>J348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107</v>
      </c>
      <c r="E104" s="188"/>
      <c r="F104" s="188"/>
      <c r="G104" s="188"/>
      <c r="H104" s="188"/>
      <c r="I104" s="188"/>
      <c r="J104" s="189">
        <f>J384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108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74" t="str">
        <f>E7</f>
        <v>PD - Rekonstrukce tramvajových nástupišť Kunčičky - Kostel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98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>SO02 - Úprava komunikace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 xml:space="preserve"> </v>
      </c>
      <c r="G118" s="40"/>
      <c r="H118" s="40"/>
      <c r="I118" s="32" t="s">
        <v>22</v>
      </c>
      <c r="J118" s="79" t="str">
        <f>IF(J12="","",J12)</f>
        <v>15. 4. 2024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E15</f>
        <v xml:space="preserve"> </v>
      </c>
      <c r="G120" s="40"/>
      <c r="H120" s="40"/>
      <c r="I120" s="32" t="s">
        <v>29</v>
      </c>
      <c r="J120" s="36" t="str">
        <f>E21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27</v>
      </c>
      <c r="D121" s="40"/>
      <c r="E121" s="40"/>
      <c r="F121" s="27" t="str">
        <f>IF(E18="","",E18)</f>
        <v>Vyplň údaj</v>
      </c>
      <c r="G121" s="40"/>
      <c r="H121" s="40"/>
      <c r="I121" s="32" t="s">
        <v>30</v>
      </c>
      <c r="J121" s="36" t="str">
        <f>E24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1"/>
      <c r="B123" s="192"/>
      <c r="C123" s="193" t="s">
        <v>109</v>
      </c>
      <c r="D123" s="194" t="s">
        <v>57</v>
      </c>
      <c r="E123" s="194" t="s">
        <v>53</v>
      </c>
      <c r="F123" s="194" t="s">
        <v>54</v>
      </c>
      <c r="G123" s="194" t="s">
        <v>110</v>
      </c>
      <c r="H123" s="194" t="s">
        <v>111</v>
      </c>
      <c r="I123" s="194" t="s">
        <v>112</v>
      </c>
      <c r="J123" s="194" t="s">
        <v>102</v>
      </c>
      <c r="K123" s="195" t="s">
        <v>113</v>
      </c>
      <c r="L123" s="196"/>
      <c r="M123" s="100" t="s">
        <v>1</v>
      </c>
      <c r="N123" s="101" t="s">
        <v>36</v>
      </c>
      <c r="O123" s="101" t="s">
        <v>114</v>
      </c>
      <c r="P123" s="101" t="s">
        <v>115</v>
      </c>
      <c r="Q123" s="101" t="s">
        <v>116</v>
      </c>
      <c r="R123" s="101" t="s">
        <v>117</v>
      </c>
      <c r="S123" s="101" t="s">
        <v>118</v>
      </c>
      <c r="T123" s="102" t="s">
        <v>119</v>
      </c>
      <c r="U123" s="191"/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</row>
    <row r="124" s="2" customFormat="1" ht="22.8" customHeight="1">
      <c r="A124" s="38"/>
      <c r="B124" s="39"/>
      <c r="C124" s="107" t="s">
        <v>120</v>
      </c>
      <c r="D124" s="40"/>
      <c r="E124" s="40"/>
      <c r="F124" s="40"/>
      <c r="G124" s="40"/>
      <c r="H124" s="40"/>
      <c r="I124" s="40"/>
      <c r="J124" s="197">
        <f>BK124</f>
        <v>0</v>
      </c>
      <c r="K124" s="40"/>
      <c r="L124" s="44"/>
      <c r="M124" s="103"/>
      <c r="N124" s="198"/>
      <c r="O124" s="104"/>
      <c r="P124" s="199">
        <f>P125</f>
        <v>0</v>
      </c>
      <c r="Q124" s="104"/>
      <c r="R124" s="199">
        <f>R125</f>
        <v>45.189870200000001</v>
      </c>
      <c r="S124" s="104"/>
      <c r="T124" s="200">
        <f>T125</f>
        <v>724.21885999999995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71</v>
      </c>
      <c r="AU124" s="17" t="s">
        <v>104</v>
      </c>
      <c r="BK124" s="201">
        <f>BK125</f>
        <v>0</v>
      </c>
    </row>
    <row r="125" s="12" customFormat="1" ht="25.92" customHeight="1">
      <c r="A125" s="12"/>
      <c r="B125" s="202"/>
      <c r="C125" s="203"/>
      <c r="D125" s="204" t="s">
        <v>71</v>
      </c>
      <c r="E125" s="205" t="s">
        <v>121</v>
      </c>
      <c r="F125" s="205" t="s">
        <v>122</v>
      </c>
      <c r="G125" s="203"/>
      <c r="H125" s="203"/>
      <c r="I125" s="206"/>
      <c r="J125" s="207">
        <f>BK125</f>
        <v>0</v>
      </c>
      <c r="K125" s="203"/>
      <c r="L125" s="208"/>
      <c r="M125" s="209"/>
      <c r="N125" s="210"/>
      <c r="O125" s="210"/>
      <c r="P125" s="211">
        <f>P126+P172+P187+P259+P281+P348+P384</f>
        <v>0</v>
      </c>
      <c r="Q125" s="210"/>
      <c r="R125" s="211">
        <f>R126+R172+R187+R259+R281+R348+R384</f>
        <v>45.189870200000001</v>
      </c>
      <c r="S125" s="210"/>
      <c r="T125" s="212">
        <f>T126+T172+T187+T259+T281+T348+T384</f>
        <v>724.21885999999995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80</v>
      </c>
      <c r="AT125" s="214" t="s">
        <v>71</v>
      </c>
      <c r="AU125" s="214" t="s">
        <v>72</v>
      </c>
      <c r="AY125" s="213" t="s">
        <v>123</v>
      </c>
      <c r="BK125" s="215">
        <f>BK126+BK172+BK187+BK259+BK281+BK348+BK384</f>
        <v>0</v>
      </c>
    </row>
    <row r="126" s="12" customFormat="1" ht="22.8" customHeight="1">
      <c r="A126" s="12"/>
      <c r="B126" s="202"/>
      <c r="C126" s="203"/>
      <c r="D126" s="204" t="s">
        <v>71</v>
      </c>
      <c r="E126" s="216" t="s">
        <v>80</v>
      </c>
      <c r="F126" s="216" t="s">
        <v>157</v>
      </c>
      <c r="G126" s="203"/>
      <c r="H126" s="203"/>
      <c r="I126" s="206"/>
      <c r="J126" s="217">
        <f>BK126</f>
        <v>0</v>
      </c>
      <c r="K126" s="203"/>
      <c r="L126" s="208"/>
      <c r="M126" s="209"/>
      <c r="N126" s="210"/>
      <c r="O126" s="210"/>
      <c r="P126" s="211">
        <f>SUM(P127:P171)</f>
        <v>0</v>
      </c>
      <c r="Q126" s="210"/>
      <c r="R126" s="211">
        <f>SUM(R127:R171)</f>
        <v>0.1044876</v>
      </c>
      <c r="S126" s="210"/>
      <c r="T126" s="212">
        <f>SUM(T127:T171)</f>
        <v>543.53746000000001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80</v>
      </c>
      <c r="AT126" s="214" t="s">
        <v>71</v>
      </c>
      <c r="AU126" s="214" t="s">
        <v>80</v>
      </c>
      <c r="AY126" s="213" t="s">
        <v>123</v>
      </c>
      <c r="BK126" s="215">
        <f>SUM(BK127:BK171)</f>
        <v>0</v>
      </c>
    </row>
    <row r="127" s="2" customFormat="1" ht="66.75" customHeight="1">
      <c r="A127" s="38"/>
      <c r="B127" s="39"/>
      <c r="C127" s="218" t="s">
        <v>80</v>
      </c>
      <c r="D127" s="218" t="s">
        <v>126</v>
      </c>
      <c r="E127" s="219" t="s">
        <v>158</v>
      </c>
      <c r="F127" s="220" t="s">
        <v>159</v>
      </c>
      <c r="G127" s="221" t="s">
        <v>160</v>
      </c>
      <c r="H127" s="222">
        <v>471.45999999999998</v>
      </c>
      <c r="I127" s="223"/>
      <c r="J127" s="224">
        <f>ROUND(I127*H127,2)</f>
        <v>0</v>
      </c>
      <c r="K127" s="220" t="s">
        <v>130</v>
      </c>
      <c r="L127" s="44"/>
      <c r="M127" s="225" t="s">
        <v>1</v>
      </c>
      <c r="N127" s="226" t="s">
        <v>37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0.44</v>
      </c>
      <c r="T127" s="228">
        <f>S127*H127</f>
        <v>207.44239999999999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131</v>
      </c>
      <c r="AT127" s="229" t="s">
        <v>126</v>
      </c>
      <c r="AU127" s="229" t="s">
        <v>82</v>
      </c>
      <c r="AY127" s="17" t="s">
        <v>123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80</v>
      </c>
      <c r="BK127" s="230">
        <f>ROUND(I127*H127,2)</f>
        <v>0</v>
      </c>
      <c r="BL127" s="17" t="s">
        <v>131</v>
      </c>
      <c r="BM127" s="229" t="s">
        <v>161</v>
      </c>
    </row>
    <row r="128" s="2" customFormat="1">
      <c r="A128" s="38"/>
      <c r="B128" s="39"/>
      <c r="C128" s="40"/>
      <c r="D128" s="231" t="s">
        <v>133</v>
      </c>
      <c r="E128" s="40"/>
      <c r="F128" s="232" t="s">
        <v>162</v>
      </c>
      <c r="G128" s="40"/>
      <c r="H128" s="40"/>
      <c r="I128" s="233"/>
      <c r="J128" s="40"/>
      <c r="K128" s="40"/>
      <c r="L128" s="44"/>
      <c r="M128" s="234"/>
      <c r="N128" s="235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133</v>
      </c>
      <c r="AU128" s="17" t="s">
        <v>82</v>
      </c>
    </row>
    <row r="129" s="14" customFormat="1">
      <c r="A129" s="14"/>
      <c r="B129" s="262"/>
      <c r="C129" s="263"/>
      <c r="D129" s="248" t="s">
        <v>140</v>
      </c>
      <c r="E129" s="264" t="s">
        <v>1</v>
      </c>
      <c r="F129" s="265" t="s">
        <v>163</v>
      </c>
      <c r="G129" s="263"/>
      <c r="H129" s="264" t="s">
        <v>1</v>
      </c>
      <c r="I129" s="266"/>
      <c r="J129" s="263"/>
      <c r="K129" s="263"/>
      <c r="L129" s="267"/>
      <c r="M129" s="268"/>
      <c r="N129" s="269"/>
      <c r="O129" s="269"/>
      <c r="P129" s="269"/>
      <c r="Q129" s="269"/>
      <c r="R129" s="269"/>
      <c r="S129" s="269"/>
      <c r="T129" s="270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71" t="s">
        <v>140</v>
      </c>
      <c r="AU129" s="271" t="s">
        <v>82</v>
      </c>
      <c r="AV129" s="14" t="s">
        <v>80</v>
      </c>
      <c r="AW129" s="14" t="s">
        <v>142</v>
      </c>
      <c r="AX129" s="14" t="s">
        <v>72</v>
      </c>
      <c r="AY129" s="271" t="s">
        <v>123</v>
      </c>
    </row>
    <row r="130" s="13" customFormat="1">
      <c r="A130" s="13"/>
      <c r="B130" s="246"/>
      <c r="C130" s="247"/>
      <c r="D130" s="248" t="s">
        <v>140</v>
      </c>
      <c r="E130" s="249" t="s">
        <v>1</v>
      </c>
      <c r="F130" s="250" t="s">
        <v>164</v>
      </c>
      <c r="G130" s="247"/>
      <c r="H130" s="251">
        <v>410</v>
      </c>
      <c r="I130" s="252"/>
      <c r="J130" s="247"/>
      <c r="K130" s="247"/>
      <c r="L130" s="253"/>
      <c r="M130" s="254"/>
      <c r="N130" s="255"/>
      <c r="O130" s="255"/>
      <c r="P130" s="255"/>
      <c r="Q130" s="255"/>
      <c r="R130" s="255"/>
      <c r="S130" s="255"/>
      <c r="T130" s="25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7" t="s">
        <v>140</v>
      </c>
      <c r="AU130" s="257" t="s">
        <v>82</v>
      </c>
      <c r="AV130" s="13" t="s">
        <v>82</v>
      </c>
      <c r="AW130" s="13" t="s">
        <v>142</v>
      </c>
      <c r="AX130" s="13" t="s">
        <v>72</v>
      </c>
      <c r="AY130" s="257" t="s">
        <v>123</v>
      </c>
    </row>
    <row r="131" s="13" customFormat="1">
      <c r="A131" s="13"/>
      <c r="B131" s="246"/>
      <c r="C131" s="247"/>
      <c r="D131" s="248" t="s">
        <v>140</v>
      </c>
      <c r="E131" s="249" t="s">
        <v>1</v>
      </c>
      <c r="F131" s="250" t="s">
        <v>165</v>
      </c>
      <c r="G131" s="247"/>
      <c r="H131" s="251">
        <v>61.460000000000001</v>
      </c>
      <c r="I131" s="252"/>
      <c r="J131" s="247"/>
      <c r="K131" s="247"/>
      <c r="L131" s="253"/>
      <c r="M131" s="254"/>
      <c r="N131" s="255"/>
      <c r="O131" s="255"/>
      <c r="P131" s="255"/>
      <c r="Q131" s="255"/>
      <c r="R131" s="255"/>
      <c r="S131" s="255"/>
      <c r="T131" s="25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7" t="s">
        <v>140</v>
      </c>
      <c r="AU131" s="257" t="s">
        <v>82</v>
      </c>
      <c r="AV131" s="13" t="s">
        <v>82</v>
      </c>
      <c r="AW131" s="13" t="s">
        <v>142</v>
      </c>
      <c r="AX131" s="13" t="s">
        <v>72</v>
      </c>
      <c r="AY131" s="257" t="s">
        <v>123</v>
      </c>
    </row>
    <row r="132" s="15" customFormat="1">
      <c r="A132" s="15"/>
      <c r="B132" s="272"/>
      <c r="C132" s="273"/>
      <c r="D132" s="248" t="s">
        <v>140</v>
      </c>
      <c r="E132" s="274" t="s">
        <v>1</v>
      </c>
      <c r="F132" s="275" t="s">
        <v>166</v>
      </c>
      <c r="G132" s="273"/>
      <c r="H132" s="276">
        <v>471.45999999999998</v>
      </c>
      <c r="I132" s="277"/>
      <c r="J132" s="273"/>
      <c r="K132" s="273"/>
      <c r="L132" s="278"/>
      <c r="M132" s="279"/>
      <c r="N132" s="280"/>
      <c r="O132" s="280"/>
      <c r="P132" s="280"/>
      <c r="Q132" s="280"/>
      <c r="R132" s="280"/>
      <c r="S132" s="280"/>
      <c r="T132" s="281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82" t="s">
        <v>140</v>
      </c>
      <c r="AU132" s="282" t="s">
        <v>82</v>
      </c>
      <c r="AV132" s="15" t="s">
        <v>131</v>
      </c>
      <c r="AW132" s="15" t="s">
        <v>142</v>
      </c>
      <c r="AX132" s="15" t="s">
        <v>80</v>
      </c>
      <c r="AY132" s="282" t="s">
        <v>123</v>
      </c>
    </row>
    <row r="133" s="2" customFormat="1" ht="62.7" customHeight="1">
      <c r="A133" s="38"/>
      <c r="B133" s="39"/>
      <c r="C133" s="218" t="s">
        <v>82</v>
      </c>
      <c r="D133" s="218" t="s">
        <v>126</v>
      </c>
      <c r="E133" s="219" t="s">
        <v>167</v>
      </c>
      <c r="F133" s="220" t="s">
        <v>168</v>
      </c>
      <c r="G133" s="221" t="s">
        <v>160</v>
      </c>
      <c r="H133" s="222">
        <v>487.25999999999999</v>
      </c>
      <c r="I133" s="223"/>
      <c r="J133" s="224">
        <f>ROUND(I133*H133,2)</f>
        <v>0</v>
      </c>
      <c r="K133" s="220" t="s">
        <v>130</v>
      </c>
      <c r="L133" s="44"/>
      <c r="M133" s="225" t="s">
        <v>1</v>
      </c>
      <c r="N133" s="226" t="s">
        <v>37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0.316</v>
      </c>
      <c r="T133" s="228">
        <f>S133*H133</f>
        <v>153.97416000000001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131</v>
      </c>
      <c r="AT133" s="229" t="s">
        <v>126</v>
      </c>
      <c r="AU133" s="229" t="s">
        <v>82</v>
      </c>
      <c r="AY133" s="17" t="s">
        <v>123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80</v>
      </c>
      <c r="BK133" s="230">
        <f>ROUND(I133*H133,2)</f>
        <v>0</v>
      </c>
      <c r="BL133" s="17" t="s">
        <v>131</v>
      </c>
      <c r="BM133" s="229" t="s">
        <v>169</v>
      </c>
    </row>
    <row r="134" s="2" customFormat="1">
      <c r="A134" s="38"/>
      <c r="B134" s="39"/>
      <c r="C134" s="40"/>
      <c r="D134" s="231" t="s">
        <v>133</v>
      </c>
      <c r="E134" s="40"/>
      <c r="F134" s="232" t="s">
        <v>170</v>
      </c>
      <c r="G134" s="40"/>
      <c r="H134" s="40"/>
      <c r="I134" s="233"/>
      <c r="J134" s="40"/>
      <c r="K134" s="40"/>
      <c r="L134" s="44"/>
      <c r="M134" s="234"/>
      <c r="N134" s="235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133</v>
      </c>
      <c r="AU134" s="17" t="s">
        <v>82</v>
      </c>
    </row>
    <row r="135" s="14" customFormat="1">
      <c r="A135" s="14"/>
      <c r="B135" s="262"/>
      <c r="C135" s="263"/>
      <c r="D135" s="248" t="s">
        <v>140</v>
      </c>
      <c r="E135" s="264" t="s">
        <v>1</v>
      </c>
      <c r="F135" s="265" t="s">
        <v>163</v>
      </c>
      <c r="G135" s="263"/>
      <c r="H135" s="264" t="s">
        <v>1</v>
      </c>
      <c r="I135" s="266"/>
      <c r="J135" s="263"/>
      <c r="K135" s="263"/>
      <c r="L135" s="267"/>
      <c r="M135" s="268"/>
      <c r="N135" s="269"/>
      <c r="O135" s="269"/>
      <c r="P135" s="269"/>
      <c r="Q135" s="269"/>
      <c r="R135" s="269"/>
      <c r="S135" s="269"/>
      <c r="T135" s="270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71" t="s">
        <v>140</v>
      </c>
      <c r="AU135" s="271" t="s">
        <v>82</v>
      </c>
      <c r="AV135" s="14" t="s">
        <v>80</v>
      </c>
      <c r="AW135" s="14" t="s">
        <v>142</v>
      </c>
      <c r="AX135" s="14" t="s">
        <v>72</v>
      </c>
      <c r="AY135" s="271" t="s">
        <v>123</v>
      </c>
    </row>
    <row r="136" s="13" customFormat="1">
      <c r="A136" s="13"/>
      <c r="B136" s="246"/>
      <c r="C136" s="247"/>
      <c r="D136" s="248" t="s">
        <v>140</v>
      </c>
      <c r="E136" s="249" t="s">
        <v>1</v>
      </c>
      <c r="F136" s="250" t="s">
        <v>164</v>
      </c>
      <c r="G136" s="247"/>
      <c r="H136" s="251">
        <v>410</v>
      </c>
      <c r="I136" s="252"/>
      <c r="J136" s="247"/>
      <c r="K136" s="247"/>
      <c r="L136" s="253"/>
      <c r="M136" s="254"/>
      <c r="N136" s="255"/>
      <c r="O136" s="255"/>
      <c r="P136" s="255"/>
      <c r="Q136" s="255"/>
      <c r="R136" s="255"/>
      <c r="S136" s="255"/>
      <c r="T136" s="25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7" t="s">
        <v>140</v>
      </c>
      <c r="AU136" s="257" t="s">
        <v>82</v>
      </c>
      <c r="AV136" s="13" t="s">
        <v>82</v>
      </c>
      <c r="AW136" s="13" t="s">
        <v>142</v>
      </c>
      <c r="AX136" s="13" t="s">
        <v>72</v>
      </c>
      <c r="AY136" s="257" t="s">
        <v>123</v>
      </c>
    </row>
    <row r="137" s="13" customFormat="1">
      <c r="A137" s="13"/>
      <c r="B137" s="246"/>
      <c r="C137" s="247"/>
      <c r="D137" s="248" t="s">
        <v>140</v>
      </c>
      <c r="E137" s="249" t="s">
        <v>1</v>
      </c>
      <c r="F137" s="250" t="s">
        <v>165</v>
      </c>
      <c r="G137" s="247"/>
      <c r="H137" s="251">
        <v>61.460000000000001</v>
      </c>
      <c r="I137" s="252"/>
      <c r="J137" s="247"/>
      <c r="K137" s="247"/>
      <c r="L137" s="253"/>
      <c r="M137" s="254"/>
      <c r="N137" s="255"/>
      <c r="O137" s="255"/>
      <c r="P137" s="255"/>
      <c r="Q137" s="255"/>
      <c r="R137" s="255"/>
      <c r="S137" s="255"/>
      <c r="T137" s="25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7" t="s">
        <v>140</v>
      </c>
      <c r="AU137" s="257" t="s">
        <v>82</v>
      </c>
      <c r="AV137" s="13" t="s">
        <v>82</v>
      </c>
      <c r="AW137" s="13" t="s">
        <v>142</v>
      </c>
      <c r="AX137" s="13" t="s">
        <v>72</v>
      </c>
      <c r="AY137" s="257" t="s">
        <v>123</v>
      </c>
    </row>
    <row r="138" s="14" customFormat="1">
      <c r="A138" s="14"/>
      <c r="B138" s="262"/>
      <c r="C138" s="263"/>
      <c r="D138" s="248" t="s">
        <v>140</v>
      </c>
      <c r="E138" s="264" t="s">
        <v>1</v>
      </c>
      <c r="F138" s="265" t="s">
        <v>171</v>
      </c>
      <c r="G138" s="263"/>
      <c r="H138" s="264" t="s">
        <v>1</v>
      </c>
      <c r="I138" s="266"/>
      <c r="J138" s="263"/>
      <c r="K138" s="263"/>
      <c r="L138" s="267"/>
      <c r="M138" s="268"/>
      <c r="N138" s="269"/>
      <c r="O138" s="269"/>
      <c r="P138" s="269"/>
      <c r="Q138" s="269"/>
      <c r="R138" s="269"/>
      <c r="S138" s="269"/>
      <c r="T138" s="270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71" t="s">
        <v>140</v>
      </c>
      <c r="AU138" s="271" t="s">
        <v>82</v>
      </c>
      <c r="AV138" s="14" t="s">
        <v>80</v>
      </c>
      <c r="AW138" s="14" t="s">
        <v>142</v>
      </c>
      <c r="AX138" s="14" t="s">
        <v>72</v>
      </c>
      <c r="AY138" s="271" t="s">
        <v>123</v>
      </c>
    </row>
    <row r="139" s="13" customFormat="1">
      <c r="A139" s="13"/>
      <c r="B139" s="246"/>
      <c r="C139" s="247"/>
      <c r="D139" s="248" t="s">
        <v>140</v>
      </c>
      <c r="E139" s="249" t="s">
        <v>1</v>
      </c>
      <c r="F139" s="250" t="s">
        <v>172</v>
      </c>
      <c r="G139" s="247"/>
      <c r="H139" s="251">
        <v>15.800000000000001</v>
      </c>
      <c r="I139" s="252"/>
      <c r="J139" s="247"/>
      <c r="K139" s="247"/>
      <c r="L139" s="253"/>
      <c r="M139" s="254"/>
      <c r="N139" s="255"/>
      <c r="O139" s="255"/>
      <c r="P139" s="255"/>
      <c r="Q139" s="255"/>
      <c r="R139" s="255"/>
      <c r="S139" s="255"/>
      <c r="T139" s="25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7" t="s">
        <v>140</v>
      </c>
      <c r="AU139" s="257" t="s">
        <v>82</v>
      </c>
      <c r="AV139" s="13" t="s">
        <v>82</v>
      </c>
      <c r="AW139" s="13" t="s">
        <v>142</v>
      </c>
      <c r="AX139" s="13" t="s">
        <v>72</v>
      </c>
      <c r="AY139" s="257" t="s">
        <v>123</v>
      </c>
    </row>
    <row r="140" s="15" customFormat="1">
      <c r="A140" s="15"/>
      <c r="B140" s="272"/>
      <c r="C140" s="273"/>
      <c r="D140" s="248" t="s">
        <v>140</v>
      </c>
      <c r="E140" s="274" t="s">
        <v>1</v>
      </c>
      <c r="F140" s="275" t="s">
        <v>166</v>
      </c>
      <c r="G140" s="273"/>
      <c r="H140" s="276">
        <v>487.25999999999999</v>
      </c>
      <c r="I140" s="277"/>
      <c r="J140" s="273"/>
      <c r="K140" s="273"/>
      <c r="L140" s="278"/>
      <c r="M140" s="279"/>
      <c r="N140" s="280"/>
      <c r="O140" s="280"/>
      <c r="P140" s="280"/>
      <c r="Q140" s="280"/>
      <c r="R140" s="280"/>
      <c r="S140" s="280"/>
      <c r="T140" s="281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82" t="s">
        <v>140</v>
      </c>
      <c r="AU140" s="282" t="s">
        <v>82</v>
      </c>
      <c r="AV140" s="15" t="s">
        <v>131</v>
      </c>
      <c r="AW140" s="15" t="s">
        <v>142</v>
      </c>
      <c r="AX140" s="15" t="s">
        <v>80</v>
      </c>
      <c r="AY140" s="282" t="s">
        <v>123</v>
      </c>
    </row>
    <row r="141" s="2" customFormat="1" ht="44.25" customHeight="1">
      <c r="A141" s="38"/>
      <c r="B141" s="39"/>
      <c r="C141" s="218" t="s">
        <v>145</v>
      </c>
      <c r="D141" s="218" t="s">
        <v>126</v>
      </c>
      <c r="E141" s="219" t="s">
        <v>173</v>
      </c>
      <c r="F141" s="220" t="s">
        <v>174</v>
      </c>
      <c r="G141" s="221" t="s">
        <v>160</v>
      </c>
      <c r="H141" s="222">
        <v>15.800000000000001</v>
      </c>
      <c r="I141" s="223"/>
      <c r="J141" s="224">
        <f>ROUND(I141*H141,2)</f>
        <v>0</v>
      </c>
      <c r="K141" s="220" t="s">
        <v>130</v>
      </c>
      <c r="L141" s="44"/>
      <c r="M141" s="225" t="s">
        <v>1</v>
      </c>
      <c r="N141" s="226" t="s">
        <v>37</v>
      </c>
      <c r="O141" s="91"/>
      <c r="P141" s="227">
        <f>O141*H141</f>
        <v>0</v>
      </c>
      <c r="Q141" s="227">
        <v>4.0000000000000003E-05</v>
      </c>
      <c r="R141" s="227">
        <f>Q141*H141</f>
        <v>0.00063200000000000007</v>
      </c>
      <c r="S141" s="227">
        <v>0.11500000000000001</v>
      </c>
      <c r="T141" s="228">
        <f>S141*H141</f>
        <v>1.8170000000000002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131</v>
      </c>
      <c r="AT141" s="229" t="s">
        <v>126</v>
      </c>
      <c r="AU141" s="229" t="s">
        <v>82</v>
      </c>
      <c r="AY141" s="17" t="s">
        <v>123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80</v>
      </c>
      <c r="BK141" s="230">
        <f>ROUND(I141*H141,2)</f>
        <v>0</v>
      </c>
      <c r="BL141" s="17" t="s">
        <v>131</v>
      </c>
      <c r="BM141" s="229" t="s">
        <v>175</v>
      </c>
    </row>
    <row r="142" s="2" customFormat="1">
      <c r="A142" s="38"/>
      <c r="B142" s="39"/>
      <c r="C142" s="40"/>
      <c r="D142" s="231" t="s">
        <v>133</v>
      </c>
      <c r="E142" s="40"/>
      <c r="F142" s="232" t="s">
        <v>176</v>
      </c>
      <c r="G142" s="40"/>
      <c r="H142" s="40"/>
      <c r="I142" s="233"/>
      <c r="J142" s="40"/>
      <c r="K142" s="40"/>
      <c r="L142" s="44"/>
      <c r="M142" s="234"/>
      <c r="N142" s="235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133</v>
      </c>
      <c r="AU142" s="17" t="s">
        <v>82</v>
      </c>
    </row>
    <row r="143" s="14" customFormat="1">
      <c r="A143" s="14"/>
      <c r="B143" s="262"/>
      <c r="C143" s="263"/>
      <c r="D143" s="248" t="s">
        <v>140</v>
      </c>
      <c r="E143" s="264" t="s">
        <v>1</v>
      </c>
      <c r="F143" s="265" t="s">
        <v>177</v>
      </c>
      <c r="G143" s="263"/>
      <c r="H143" s="264" t="s">
        <v>1</v>
      </c>
      <c r="I143" s="266"/>
      <c r="J143" s="263"/>
      <c r="K143" s="263"/>
      <c r="L143" s="267"/>
      <c r="M143" s="268"/>
      <c r="N143" s="269"/>
      <c r="O143" s="269"/>
      <c r="P143" s="269"/>
      <c r="Q143" s="269"/>
      <c r="R143" s="269"/>
      <c r="S143" s="269"/>
      <c r="T143" s="270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71" t="s">
        <v>140</v>
      </c>
      <c r="AU143" s="271" t="s">
        <v>82</v>
      </c>
      <c r="AV143" s="14" t="s">
        <v>80</v>
      </c>
      <c r="AW143" s="14" t="s">
        <v>142</v>
      </c>
      <c r="AX143" s="14" t="s">
        <v>72</v>
      </c>
      <c r="AY143" s="271" t="s">
        <v>123</v>
      </c>
    </row>
    <row r="144" s="13" customFormat="1">
      <c r="A144" s="13"/>
      <c r="B144" s="246"/>
      <c r="C144" s="247"/>
      <c r="D144" s="248" t="s">
        <v>140</v>
      </c>
      <c r="E144" s="249" t="s">
        <v>1</v>
      </c>
      <c r="F144" s="250" t="s">
        <v>178</v>
      </c>
      <c r="G144" s="247"/>
      <c r="H144" s="251">
        <v>15.800000000000001</v>
      </c>
      <c r="I144" s="252"/>
      <c r="J144" s="247"/>
      <c r="K144" s="247"/>
      <c r="L144" s="253"/>
      <c r="M144" s="254"/>
      <c r="N144" s="255"/>
      <c r="O144" s="255"/>
      <c r="P144" s="255"/>
      <c r="Q144" s="255"/>
      <c r="R144" s="255"/>
      <c r="S144" s="255"/>
      <c r="T144" s="25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7" t="s">
        <v>140</v>
      </c>
      <c r="AU144" s="257" t="s">
        <v>82</v>
      </c>
      <c r="AV144" s="13" t="s">
        <v>82</v>
      </c>
      <c r="AW144" s="13" t="s">
        <v>142</v>
      </c>
      <c r="AX144" s="13" t="s">
        <v>80</v>
      </c>
      <c r="AY144" s="257" t="s">
        <v>123</v>
      </c>
    </row>
    <row r="145" s="2" customFormat="1" ht="44.25" customHeight="1">
      <c r="A145" s="38"/>
      <c r="B145" s="39"/>
      <c r="C145" s="218" t="s">
        <v>131</v>
      </c>
      <c r="D145" s="218" t="s">
        <v>126</v>
      </c>
      <c r="E145" s="219" t="s">
        <v>179</v>
      </c>
      <c r="F145" s="220" t="s">
        <v>180</v>
      </c>
      <c r="G145" s="221" t="s">
        <v>160</v>
      </c>
      <c r="H145" s="222">
        <v>15.800000000000001</v>
      </c>
      <c r="I145" s="223"/>
      <c r="J145" s="224">
        <f>ROUND(I145*H145,2)</f>
        <v>0</v>
      </c>
      <c r="K145" s="220" t="s">
        <v>130</v>
      </c>
      <c r="L145" s="44"/>
      <c r="M145" s="225" t="s">
        <v>1</v>
      </c>
      <c r="N145" s="226" t="s">
        <v>37</v>
      </c>
      <c r="O145" s="91"/>
      <c r="P145" s="227">
        <f>O145*H145</f>
        <v>0</v>
      </c>
      <c r="Q145" s="227">
        <v>8.0000000000000007E-05</v>
      </c>
      <c r="R145" s="227">
        <f>Q145*H145</f>
        <v>0.0012640000000000002</v>
      </c>
      <c r="S145" s="227">
        <v>0.23000000000000001</v>
      </c>
      <c r="T145" s="228">
        <f>S145*H145</f>
        <v>3.6340000000000003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131</v>
      </c>
      <c r="AT145" s="229" t="s">
        <v>126</v>
      </c>
      <c r="AU145" s="229" t="s">
        <v>82</v>
      </c>
      <c r="AY145" s="17" t="s">
        <v>123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80</v>
      </c>
      <c r="BK145" s="230">
        <f>ROUND(I145*H145,2)</f>
        <v>0</v>
      </c>
      <c r="BL145" s="17" t="s">
        <v>131</v>
      </c>
      <c r="BM145" s="229" t="s">
        <v>181</v>
      </c>
    </row>
    <row r="146" s="2" customFormat="1">
      <c r="A146" s="38"/>
      <c r="B146" s="39"/>
      <c r="C146" s="40"/>
      <c r="D146" s="231" t="s">
        <v>133</v>
      </c>
      <c r="E146" s="40"/>
      <c r="F146" s="232" t="s">
        <v>182</v>
      </c>
      <c r="G146" s="40"/>
      <c r="H146" s="40"/>
      <c r="I146" s="233"/>
      <c r="J146" s="40"/>
      <c r="K146" s="40"/>
      <c r="L146" s="44"/>
      <c r="M146" s="234"/>
      <c r="N146" s="235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133</v>
      </c>
      <c r="AU146" s="17" t="s">
        <v>82</v>
      </c>
    </row>
    <row r="147" s="14" customFormat="1">
      <c r="A147" s="14"/>
      <c r="B147" s="262"/>
      <c r="C147" s="263"/>
      <c r="D147" s="248" t="s">
        <v>140</v>
      </c>
      <c r="E147" s="264" t="s">
        <v>1</v>
      </c>
      <c r="F147" s="265" t="s">
        <v>177</v>
      </c>
      <c r="G147" s="263"/>
      <c r="H147" s="264" t="s">
        <v>1</v>
      </c>
      <c r="I147" s="266"/>
      <c r="J147" s="263"/>
      <c r="K147" s="263"/>
      <c r="L147" s="267"/>
      <c r="M147" s="268"/>
      <c r="N147" s="269"/>
      <c r="O147" s="269"/>
      <c r="P147" s="269"/>
      <c r="Q147" s="269"/>
      <c r="R147" s="269"/>
      <c r="S147" s="269"/>
      <c r="T147" s="270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71" t="s">
        <v>140</v>
      </c>
      <c r="AU147" s="271" t="s">
        <v>82</v>
      </c>
      <c r="AV147" s="14" t="s">
        <v>80</v>
      </c>
      <c r="AW147" s="14" t="s">
        <v>142</v>
      </c>
      <c r="AX147" s="14" t="s">
        <v>72</v>
      </c>
      <c r="AY147" s="271" t="s">
        <v>123</v>
      </c>
    </row>
    <row r="148" s="13" customFormat="1">
      <c r="A148" s="13"/>
      <c r="B148" s="246"/>
      <c r="C148" s="247"/>
      <c r="D148" s="248" t="s">
        <v>140</v>
      </c>
      <c r="E148" s="249" t="s">
        <v>1</v>
      </c>
      <c r="F148" s="250" t="s">
        <v>172</v>
      </c>
      <c r="G148" s="247"/>
      <c r="H148" s="251">
        <v>15.800000000000001</v>
      </c>
      <c r="I148" s="252"/>
      <c r="J148" s="247"/>
      <c r="K148" s="247"/>
      <c r="L148" s="253"/>
      <c r="M148" s="254"/>
      <c r="N148" s="255"/>
      <c r="O148" s="255"/>
      <c r="P148" s="255"/>
      <c r="Q148" s="255"/>
      <c r="R148" s="255"/>
      <c r="S148" s="255"/>
      <c r="T148" s="25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7" t="s">
        <v>140</v>
      </c>
      <c r="AU148" s="257" t="s">
        <v>82</v>
      </c>
      <c r="AV148" s="13" t="s">
        <v>82</v>
      </c>
      <c r="AW148" s="13" t="s">
        <v>142</v>
      </c>
      <c r="AX148" s="13" t="s">
        <v>80</v>
      </c>
      <c r="AY148" s="257" t="s">
        <v>123</v>
      </c>
    </row>
    <row r="149" s="2" customFormat="1" ht="55.5" customHeight="1">
      <c r="A149" s="38"/>
      <c r="B149" s="39"/>
      <c r="C149" s="218" t="s">
        <v>183</v>
      </c>
      <c r="D149" s="218" t="s">
        <v>126</v>
      </c>
      <c r="E149" s="219" t="s">
        <v>184</v>
      </c>
      <c r="F149" s="220" t="s">
        <v>185</v>
      </c>
      <c r="G149" s="221" t="s">
        <v>160</v>
      </c>
      <c r="H149" s="222">
        <v>546.94000000000005</v>
      </c>
      <c r="I149" s="223"/>
      <c r="J149" s="224">
        <f>ROUND(I149*H149,2)</f>
        <v>0</v>
      </c>
      <c r="K149" s="220" t="s">
        <v>130</v>
      </c>
      <c r="L149" s="44"/>
      <c r="M149" s="225" t="s">
        <v>1</v>
      </c>
      <c r="N149" s="226" t="s">
        <v>37</v>
      </c>
      <c r="O149" s="91"/>
      <c r="P149" s="227">
        <f>O149*H149</f>
        <v>0</v>
      </c>
      <c r="Q149" s="227">
        <v>6.9999999999999994E-05</v>
      </c>
      <c r="R149" s="227">
        <f>Q149*H149</f>
        <v>0.038285800000000002</v>
      </c>
      <c r="S149" s="227">
        <v>0.11500000000000001</v>
      </c>
      <c r="T149" s="228">
        <f>S149*H149</f>
        <v>62.898100000000007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131</v>
      </c>
      <c r="AT149" s="229" t="s">
        <v>126</v>
      </c>
      <c r="AU149" s="229" t="s">
        <v>82</v>
      </c>
      <c r="AY149" s="17" t="s">
        <v>123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80</v>
      </c>
      <c r="BK149" s="230">
        <f>ROUND(I149*H149,2)</f>
        <v>0</v>
      </c>
      <c r="BL149" s="17" t="s">
        <v>131</v>
      </c>
      <c r="BM149" s="229" t="s">
        <v>186</v>
      </c>
    </row>
    <row r="150" s="2" customFormat="1">
      <c r="A150" s="38"/>
      <c r="B150" s="39"/>
      <c r="C150" s="40"/>
      <c r="D150" s="231" t="s">
        <v>133</v>
      </c>
      <c r="E150" s="40"/>
      <c r="F150" s="232" t="s">
        <v>187</v>
      </c>
      <c r="G150" s="40"/>
      <c r="H150" s="40"/>
      <c r="I150" s="233"/>
      <c r="J150" s="40"/>
      <c r="K150" s="40"/>
      <c r="L150" s="44"/>
      <c r="M150" s="234"/>
      <c r="N150" s="235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133</v>
      </c>
      <c r="AU150" s="17" t="s">
        <v>82</v>
      </c>
    </row>
    <row r="151" s="14" customFormat="1">
      <c r="A151" s="14"/>
      <c r="B151" s="262"/>
      <c r="C151" s="263"/>
      <c r="D151" s="248" t="s">
        <v>140</v>
      </c>
      <c r="E151" s="264" t="s">
        <v>1</v>
      </c>
      <c r="F151" s="265" t="s">
        <v>188</v>
      </c>
      <c r="G151" s="263"/>
      <c r="H151" s="264" t="s">
        <v>1</v>
      </c>
      <c r="I151" s="266"/>
      <c r="J151" s="263"/>
      <c r="K151" s="263"/>
      <c r="L151" s="267"/>
      <c r="M151" s="268"/>
      <c r="N151" s="269"/>
      <c r="O151" s="269"/>
      <c r="P151" s="269"/>
      <c r="Q151" s="269"/>
      <c r="R151" s="269"/>
      <c r="S151" s="269"/>
      <c r="T151" s="270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71" t="s">
        <v>140</v>
      </c>
      <c r="AU151" s="271" t="s">
        <v>82</v>
      </c>
      <c r="AV151" s="14" t="s">
        <v>80</v>
      </c>
      <c r="AW151" s="14" t="s">
        <v>142</v>
      </c>
      <c r="AX151" s="14" t="s">
        <v>72</v>
      </c>
      <c r="AY151" s="271" t="s">
        <v>123</v>
      </c>
    </row>
    <row r="152" s="13" customFormat="1">
      <c r="A152" s="13"/>
      <c r="B152" s="246"/>
      <c r="C152" s="247"/>
      <c r="D152" s="248" t="s">
        <v>140</v>
      </c>
      <c r="E152" s="249" t="s">
        <v>1</v>
      </c>
      <c r="F152" s="250" t="s">
        <v>164</v>
      </c>
      <c r="G152" s="247"/>
      <c r="H152" s="251">
        <v>410</v>
      </c>
      <c r="I152" s="252"/>
      <c r="J152" s="247"/>
      <c r="K152" s="247"/>
      <c r="L152" s="253"/>
      <c r="M152" s="254"/>
      <c r="N152" s="255"/>
      <c r="O152" s="255"/>
      <c r="P152" s="255"/>
      <c r="Q152" s="255"/>
      <c r="R152" s="255"/>
      <c r="S152" s="255"/>
      <c r="T152" s="25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7" t="s">
        <v>140</v>
      </c>
      <c r="AU152" s="257" t="s">
        <v>82</v>
      </c>
      <c r="AV152" s="13" t="s">
        <v>82</v>
      </c>
      <c r="AW152" s="13" t="s">
        <v>142</v>
      </c>
      <c r="AX152" s="13" t="s">
        <v>72</v>
      </c>
      <c r="AY152" s="257" t="s">
        <v>123</v>
      </c>
    </row>
    <row r="153" s="13" customFormat="1">
      <c r="A153" s="13"/>
      <c r="B153" s="246"/>
      <c r="C153" s="247"/>
      <c r="D153" s="248" t="s">
        <v>140</v>
      </c>
      <c r="E153" s="249" t="s">
        <v>1</v>
      </c>
      <c r="F153" s="250" t="s">
        <v>189</v>
      </c>
      <c r="G153" s="247"/>
      <c r="H153" s="251">
        <v>34.399999999999999</v>
      </c>
      <c r="I153" s="252"/>
      <c r="J153" s="247"/>
      <c r="K153" s="247"/>
      <c r="L153" s="253"/>
      <c r="M153" s="254"/>
      <c r="N153" s="255"/>
      <c r="O153" s="255"/>
      <c r="P153" s="255"/>
      <c r="Q153" s="255"/>
      <c r="R153" s="255"/>
      <c r="S153" s="255"/>
      <c r="T153" s="25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7" t="s">
        <v>140</v>
      </c>
      <c r="AU153" s="257" t="s">
        <v>82</v>
      </c>
      <c r="AV153" s="13" t="s">
        <v>82</v>
      </c>
      <c r="AW153" s="13" t="s">
        <v>142</v>
      </c>
      <c r="AX153" s="13" t="s">
        <v>72</v>
      </c>
      <c r="AY153" s="257" t="s">
        <v>123</v>
      </c>
    </row>
    <row r="154" s="13" customFormat="1">
      <c r="A154" s="13"/>
      <c r="B154" s="246"/>
      <c r="C154" s="247"/>
      <c r="D154" s="248" t="s">
        <v>140</v>
      </c>
      <c r="E154" s="249" t="s">
        <v>1</v>
      </c>
      <c r="F154" s="250" t="s">
        <v>190</v>
      </c>
      <c r="G154" s="247"/>
      <c r="H154" s="251">
        <v>61.460000000000001</v>
      </c>
      <c r="I154" s="252"/>
      <c r="J154" s="247"/>
      <c r="K154" s="247"/>
      <c r="L154" s="253"/>
      <c r="M154" s="254"/>
      <c r="N154" s="255"/>
      <c r="O154" s="255"/>
      <c r="P154" s="255"/>
      <c r="Q154" s="255"/>
      <c r="R154" s="255"/>
      <c r="S154" s="255"/>
      <c r="T154" s="25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7" t="s">
        <v>140</v>
      </c>
      <c r="AU154" s="257" t="s">
        <v>82</v>
      </c>
      <c r="AV154" s="13" t="s">
        <v>82</v>
      </c>
      <c r="AW154" s="13" t="s">
        <v>142</v>
      </c>
      <c r="AX154" s="13" t="s">
        <v>72</v>
      </c>
      <c r="AY154" s="257" t="s">
        <v>123</v>
      </c>
    </row>
    <row r="155" s="14" customFormat="1">
      <c r="A155" s="14"/>
      <c r="B155" s="262"/>
      <c r="C155" s="263"/>
      <c r="D155" s="248" t="s">
        <v>140</v>
      </c>
      <c r="E155" s="264" t="s">
        <v>1</v>
      </c>
      <c r="F155" s="265" t="s">
        <v>177</v>
      </c>
      <c r="G155" s="263"/>
      <c r="H155" s="264" t="s">
        <v>1</v>
      </c>
      <c r="I155" s="266"/>
      <c r="J155" s="263"/>
      <c r="K155" s="263"/>
      <c r="L155" s="267"/>
      <c r="M155" s="268"/>
      <c r="N155" s="269"/>
      <c r="O155" s="269"/>
      <c r="P155" s="269"/>
      <c r="Q155" s="269"/>
      <c r="R155" s="269"/>
      <c r="S155" s="269"/>
      <c r="T155" s="270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71" t="s">
        <v>140</v>
      </c>
      <c r="AU155" s="271" t="s">
        <v>82</v>
      </c>
      <c r="AV155" s="14" t="s">
        <v>80</v>
      </c>
      <c r="AW155" s="14" t="s">
        <v>142</v>
      </c>
      <c r="AX155" s="14" t="s">
        <v>72</v>
      </c>
      <c r="AY155" s="271" t="s">
        <v>123</v>
      </c>
    </row>
    <row r="156" s="13" customFormat="1">
      <c r="A156" s="13"/>
      <c r="B156" s="246"/>
      <c r="C156" s="247"/>
      <c r="D156" s="248" t="s">
        <v>140</v>
      </c>
      <c r="E156" s="249" t="s">
        <v>1</v>
      </c>
      <c r="F156" s="250" t="s">
        <v>191</v>
      </c>
      <c r="G156" s="247"/>
      <c r="H156" s="251">
        <v>41.079999999999998</v>
      </c>
      <c r="I156" s="252"/>
      <c r="J156" s="247"/>
      <c r="K156" s="247"/>
      <c r="L156" s="253"/>
      <c r="M156" s="254"/>
      <c r="N156" s="255"/>
      <c r="O156" s="255"/>
      <c r="P156" s="255"/>
      <c r="Q156" s="255"/>
      <c r="R156" s="255"/>
      <c r="S156" s="255"/>
      <c r="T156" s="25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7" t="s">
        <v>140</v>
      </c>
      <c r="AU156" s="257" t="s">
        <v>82</v>
      </c>
      <c r="AV156" s="13" t="s">
        <v>82</v>
      </c>
      <c r="AW156" s="13" t="s">
        <v>142</v>
      </c>
      <c r="AX156" s="13" t="s">
        <v>72</v>
      </c>
      <c r="AY156" s="257" t="s">
        <v>123</v>
      </c>
    </row>
    <row r="157" s="15" customFormat="1">
      <c r="A157" s="15"/>
      <c r="B157" s="272"/>
      <c r="C157" s="273"/>
      <c r="D157" s="248" t="s">
        <v>140</v>
      </c>
      <c r="E157" s="274" t="s">
        <v>1</v>
      </c>
      <c r="F157" s="275" t="s">
        <v>166</v>
      </c>
      <c r="G157" s="273"/>
      <c r="H157" s="276">
        <v>546.94000000000005</v>
      </c>
      <c r="I157" s="277"/>
      <c r="J157" s="273"/>
      <c r="K157" s="273"/>
      <c r="L157" s="278"/>
      <c r="M157" s="279"/>
      <c r="N157" s="280"/>
      <c r="O157" s="280"/>
      <c r="P157" s="280"/>
      <c r="Q157" s="280"/>
      <c r="R157" s="280"/>
      <c r="S157" s="280"/>
      <c r="T157" s="281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82" t="s">
        <v>140</v>
      </c>
      <c r="AU157" s="282" t="s">
        <v>82</v>
      </c>
      <c r="AV157" s="15" t="s">
        <v>131</v>
      </c>
      <c r="AW157" s="15" t="s">
        <v>142</v>
      </c>
      <c r="AX157" s="15" t="s">
        <v>80</v>
      </c>
      <c r="AY157" s="282" t="s">
        <v>123</v>
      </c>
    </row>
    <row r="158" s="2" customFormat="1" ht="55.5" customHeight="1">
      <c r="A158" s="38"/>
      <c r="B158" s="39"/>
      <c r="C158" s="218" t="s">
        <v>192</v>
      </c>
      <c r="D158" s="218" t="s">
        <v>126</v>
      </c>
      <c r="E158" s="219" t="s">
        <v>193</v>
      </c>
      <c r="F158" s="220" t="s">
        <v>194</v>
      </c>
      <c r="G158" s="221" t="s">
        <v>160</v>
      </c>
      <c r="H158" s="222">
        <v>494.66000000000002</v>
      </c>
      <c r="I158" s="223"/>
      <c r="J158" s="224">
        <f>ROUND(I158*H158,2)</f>
        <v>0</v>
      </c>
      <c r="K158" s="220" t="s">
        <v>130</v>
      </c>
      <c r="L158" s="44"/>
      <c r="M158" s="225" t="s">
        <v>1</v>
      </c>
      <c r="N158" s="226" t="s">
        <v>37</v>
      </c>
      <c r="O158" s="91"/>
      <c r="P158" s="227">
        <f>O158*H158</f>
        <v>0</v>
      </c>
      <c r="Q158" s="227">
        <v>0.00012999999999999999</v>
      </c>
      <c r="R158" s="227">
        <f>Q158*H158</f>
        <v>0.064305799999999996</v>
      </c>
      <c r="S158" s="227">
        <v>0.23000000000000001</v>
      </c>
      <c r="T158" s="228">
        <f>S158*H158</f>
        <v>113.77180000000001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9" t="s">
        <v>131</v>
      </c>
      <c r="AT158" s="229" t="s">
        <v>126</v>
      </c>
      <c r="AU158" s="229" t="s">
        <v>82</v>
      </c>
      <c r="AY158" s="17" t="s">
        <v>123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80</v>
      </c>
      <c r="BK158" s="230">
        <f>ROUND(I158*H158,2)</f>
        <v>0</v>
      </c>
      <c r="BL158" s="17" t="s">
        <v>131</v>
      </c>
      <c r="BM158" s="229" t="s">
        <v>195</v>
      </c>
    </row>
    <row r="159" s="2" customFormat="1">
      <c r="A159" s="38"/>
      <c r="B159" s="39"/>
      <c r="C159" s="40"/>
      <c r="D159" s="231" t="s">
        <v>133</v>
      </c>
      <c r="E159" s="40"/>
      <c r="F159" s="232" t="s">
        <v>196</v>
      </c>
      <c r="G159" s="40"/>
      <c r="H159" s="40"/>
      <c r="I159" s="233"/>
      <c r="J159" s="40"/>
      <c r="K159" s="40"/>
      <c r="L159" s="44"/>
      <c r="M159" s="234"/>
      <c r="N159" s="235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133</v>
      </c>
      <c r="AU159" s="17" t="s">
        <v>82</v>
      </c>
    </row>
    <row r="160" s="14" customFormat="1">
      <c r="A160" s="14"/>
      <c r="B160" s="262"/>
      <c r="C160" s="263"/>
      <c r="D160" s="248" t="s">
        <v>140</v>
      </c>
      <c r="E160" s="264" t="s">
        <v>1</v>
      </c>
      <c r="F160" s="265" t="s">
        <v>188</v>
      </c>
      <c r="G160" s="263"/>
      <c r="H160" s="264" t="s">
        <v>1</v>
      </c>
      <c r="I160" s="266"/>
      <c r="J160" s="263"/>
      <c r="K160" s="263"/>
      <c r="L160" s="267"/>
      <c r="M160" s="268"/>
      <c r="N160" s="269"/>
      <c r="O160" s="269"/>
      <c r="P160" s="269"/>
      <c r="Q160" s="269"/>
      <c r="R160" s="269"/>
      <c r="S160" s="269"/>
      <c r="T160" s="270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71" t="s">
        <v>140</v>
      </c>
      <c r="AU160" s="271" t="s">
        <v>82</v>
      </c>
      <c r="AV160" s="14" t="s">
        <v>80</v>
      </c>
      <c r="AW160" s="14" t="s">
        <v>142</v>
      </c>
      <c r="AX160" s="14" t="s">
        <v>72</v>
      </c>
      <c r="AY160" s="271" t="s">
        <v>123</v>
      </c>
    </row>
    <row r="161" s="13" customFormat="1">
      <c r="A161" s="13"/>
      <c r="B161" s="246"/>
      <c r="C161" s="247"/>
      <c r="D161" s="248" t="s">
        <v>140</v>
      </c>
      <c r="E161" s="249" t="s">
        <v>1</v>
      </c>
      <c r="F161" s="250" t="s">
        <v>164</v>
      </c>
      <c r="G161" s="247"/>
      <c r="H161" s="251">
        <v>410</v>
      </c>
      <c r="I161" s="252"/>
      <c r="J161" s="247"/>
      <c r="K161" s="247"/>
      <c r="L161" s="253"/>
      <c r="M161" s="254"/>
      <c r="N161" s="255"/>
      <c r="O161" s="255"/>
      <c r="P161" s="255"/>
      <c r="Q161" s="255"/>
      <c r="R161" s="255"/>
      <c r="S161" s="255"/>
      <c r="T161" s="25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7" t="s">
        <v>140</v>
      </c>
      <c r="AU161" s="257" t="s">
        <v>82</v>
      </c>
      <c r="AV161" s="13" t="s">
        <v>82</v>
      </c>
      <c r="AW161" s="13" t="s">
        <v>142</v>
      </c>
      <c r="AX161" s="13" t="s">
        <v>72</v>
      </c>
      <c r="AY161" s="257" t="s">
        <v>123</v>
      </c>
    </row>
    <row r="162" s="13" customFormat="1">
      <c r="A162" s="13"/>
      <c r="B162" s="246"/>
      <c r="C162" s="247"/>
      <c r="D162" s="248" t="s">
        <v>140</v>
      </c>
      <c r="E162" s="249" t="s">
        <v>1</v>
      </c>
      <c r="F162" s="250" t="s">
        <v>197</v>
      </c>
      <c r="G162" s="247"/>
      <c r="H162" s="251">
        <v>23.199999999999999</v>
      </c>
      <c r="I162" s="252"/>
      <c r="J162" s="247"/>
      <c r="K162" s="247"/>
      <c r="L162" s="253"/>
      <c r="M162" s="254"/>
      <c r="N162" s="255"/>
      <c r="O162" s="255"/>
      <c r="P162" s="255"/>
      <c r="Q162" s="255"/>
      <c r="R162" s="255"/>
      <c r="S162" s="255"/>
      <c r="T162" s="25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7" t="s">
        <v>140</v>
      </c>
      <c r="AU162" s="257" t="s">
        <v>82</v>
      </c>
      <c r="AV162" s="13" t="s">
        <v>82</v>
      </c>
      <c r="AW162" s="13" t="s">
        <v>142</v>
      </c>
      <c r="AX162" s="13" t="s">
        <v>72</v>
      </c>
      <c r="AY162" s="257" t="s">
        <v>123</v>
      </c>
    </row>
    <row r="163" s="13" customFormat="1">
      <c r="A163" s="13"/>
      <c r="B163" s="246"/>
      <c r="C163" s="247"/>
      <c r="D163" s="248" t="s">
        <v>140</v>
      </c>
      <c r="E163" s="249" t="s">
        <v>1</v>
      </c>
      <c r="F163" s="250" t="s">
        <v>190</v>
      </c>
      <c r="G163" s="247"/>
      <c r="H163" s="251">
        <v>61.460000000000001</v>
      </c>
      <c r="I163" s="252"/>
      <c r="J163" s="247"/>
      <c r="K163" s="247"/>
      <c r="L163" s="253"/>
      <c r="M163" s="254"/>
      <c r="N163" s="255"/>
      <c r="O163" s="255"/>
      <c r="P163" s="255"/>
      <c r="Q163" s="255"/>
      <c r="R163" s="255"/>
      <c r="S163" s="255"/>
      <c r="T163" s="25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7" t="s">
        <v>140</v>
      </c>
      <c r="AU163" s="257" t="s">
        <v>82</v>
      </c>
      <c r="AV163" s="13" t="s">
        <v>82</v>
      </c>
      <c r="AW163" s="13" t="s">
        <v>142</v>
      </c>
      <c r="AX163" s="13" t="s">
        <v>72</v>
      </c>
      <c r="AY163" s="257" t="s">
        <v>123</v>
      </c>
    </row>
    <row r="164" s="15" customFormat="1">
      <c r="A164" s="15"/>
      <c r="B164" s="272"/>
      <c r="C164" s="273"/>
      <c r="D164" s="248" t="s">
        <v>140</v>
      </c>
      <c r="E164" s="274" t="s">
        <v>1</v>
      </c>
      <c r="F164" s="275" t="s">
        <v>166</v>
      </c>
      <c r="G164" s="273"/>
      <c r="H164" s="276">
        <v>494.66000000000002</v>
      </c>
      <c r="I164" s="277"/>
      <c r="J164" s="273"/>
      <c r="K164" s="273"/>
      <c r="L164" s="278"/>
      <c r="M164" s="279"/>
      <c r="N164" s="280"/>
      <c r="O164" s="280"/>
      <c r="P164" s="280"/>
      <c r="Q164" s="280"/>
      <c r="R164" s="280"/>
      <c r="S164" s="280"/>
      <c r="T164" s="281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82" t="s">
        <v>140</v>
      </c>
      <c r="AU164" s="282" t="s">
        <v>82</v>
      </c>
      <c r="AV164" s="15" t="s">
        <v>131</v>
      </c>
      <c r="AW164" s="15" t="s">
        <v>142</v>
      </c>
      <c r="AX164" s="15" t="s">
        <v>80</v>
      </c>
      <c r="AY164" s="282" t="s">
        <v>123</v>
      </c>
    </row>
    <row r="165" s="2" customFormat="1" ht="44.25" customHeight="1">
      <c r="A165" s="38"/>
      <c r="B165" s="39"/>
      <c r="C165" s="218" t="s">
        <v>198</v>
      </c>
      <c r="D165" s="218" t="s">
        <v>126</v>
      </c>
      <c r="E165" s="219" t="s">
        <v>199</v>
      </c>
      <c r="F165" s="220" t="s">
        <v>200</v>
      </c>
      <c r="G165" s="221" t="s">
        <v>201</v>
      </c>
      <c r="H165" s="222">
        <v>29.699999999999999</v>
      </c>
      <c r="I165" s="223"/>
      <c r="J165" s="224">
        <f>ROUND(I165*H165,2)</f>
        <v>0</v>
      </c>
      <c r="K165" s="220" t="s">
        <v>130</v>
      </c>
      <c r="L165" s="44"/>
      <c r="M165" s="225" t="s">
        <v>1</v>
      </c>
      <c r="N165" s="226" t="s">
        <v>37</v>
      </c>
      <c r="O165" s="91"/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9" t="s">
        <v>131</v>
      </c>
      <c r="AT165" s="229" t="s">
        <v>126</v>
      </c>
      <c r="AU165" s="229" t="s">
        <v>82</v>
      </c>
      <c r="AY165" s="17" t="s">
        <v>123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80</v>
      </c>
      <c r="BK165" s="230">
        <f>ROUND(I165*H165,2)</f>
        <v>0</v>
      </c>
      <c r="BL165" s="17" t="s">
        <v>131</v>
      </c>
      <c r="BM165" s="229" t="s">
        <v>202</v>
      </c>
    </row>
    <row r="166" s="2" customFormat="1">
      <c r="A166" s="38"/>
      <c r="B166" s="39"/>
      <c r="C166" s="40"/>
      <c r="D166" s="231" t="s">
        <v>133</v>
      </c>
      <c r="E166" s="40"/>
      <c r="F166" s="232" t="s">
        <v>203</v>
      </c>
      <c r="G166" s="40"/>
      <c r="H166" s="40"/>
      <c r="I166" s="233"/>
      <c r="J166" s="40"/>
      <c r="K166" s="40"/>
      <c r="L166" s="44"/>
      <c r="M166" s="234"/>
      <c r="N166" s="235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133</v>
      </c>
      <c r="AU166" s="17" t="s">
        <v>82</v>
      </c>
    </row>
    <row r="167" s="14" customFormat="1">
      <c r="A167" s="14"/>
      <c r="B167" s="262"/>
      <c r="C167" s="263"/>
      <c r="D167" s="248" t="s">
        <v>140</v>
      </c>
      <c r="E167" s="264" t="s">
        <v>1</v>
      </c>
      <c r="F167" s="265" t="s">
        <v>204</v>
      </c>
      <c r="G167" s="263"/>
      <c r="H167" s="264" t="s">
        <v>1</v>
      </c>
      <c r="I167" s="266"/>
      <c r="J167" s="263"/>
      <c r="K167" s="263"/>
      <c r="L167" s="267"/>
      <c r="M167" s="268"/>
      <c r="N167" s="269"/>
      <c r="O167" s="269"/>
      <c r="P167" s="269"/>
      <c r="Q167" s="269"/>
      <c r="R167" s="269"/>
      <c r="S167" s="269"/>
      <c r="T167" s="270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71" t="s">
        <v>140</v>
      </c>
      <c r="AU167" s="271" t="s">
        <v>82</v>
      </c>
      <c r="AV167" s="14" t="s">
        <v>80</v>
      </c>
      <c r="AW167" s="14" t="s">
        <v>142</v>
      </c>
      <c r="AX167" s="14" t="s">
        <v>72</v>
      </c>
      <c r="AY167" s="271" t="s">
        <v>123</v>
      </c>
    </row>
    <row r="168" s="13" customFormat="1">
      <c r="A168" s="13"/>
      <c r="B168" s="246"/>
      <c r="C168" s="247"/>
      <c r="D168" s="248" t="s">
        <v>140</v>
      </c>
      <c r="E168" s="249" t="s">
        <v>1</v>
      </c>
      <c r="F168" s="250" t="s">
        <v>205</v>
      </c>
      <c r="G168" s="247"/>
      <c r="H168" s="251">
        <v>29.699999999999999</v>
      </c>
      <c r="I168" s="252"/>
      <c r="J168" s="247"/>
      <c r="K168" s="247"/>
      <c r="L168" s="253"/>
      <c r="M168" s="254"/>
      <c r="N168" s="255"/>
      <c r="O168" s="255"/>
      <c r="P168" s="255"/>
      <c r="Q168" s="255"/>
      <c r="R168" s="255"/>
      <c r="S168" s="255"/>
      <c r="T168" s="25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7" t="s">
        <v>140</v>
      </c>
      <c r="AU168" s="257" t="s">
        <v>82</v>
      </c>
      <c r="AV168" s="13" t="s">
        <v>82</v>
      </c>
      <c r="AW168" s="13" t="s">
        <v>142</v>
      </c>
      <c r="AX168" s="13" t="s">
        <v>80</v>
      </c>
      <c r="AY168" s="257" t="s">
        <v>123</v>
      </c>
    </row>
    <row r="169" s="2" customFormat="1" ht="33" customHeight="1">
      <c r="A169" s="38"/>
      <c r="B169" s="39"/>
      <c r="C169" s="218" t="s">
        <v>138</v>
      </c>
      <c r="D169" s="218" t="s">
        <v>126</v>
      </c>
      <c r="E169" s="219" t="s">
        <v>206</v>
      </c>
      <c r="F169" s="220" t="s">
        <v>207</v>
      </c>
      <c r="G169" s="221" t="s">
        <v>160</v>
      </c>
      <c r="H169" s="222">
        <v>495</v>
      </c>
      <c r="I169" s="223"/>
      <c r="J169" s="224">
        <f>ROUND(I169*H169,2)</f>
        <v>0</v>
      </c>
      <c r="K169" s="220" t="s">
        <v>130</v>
      </c>
      <c r="L169" s="44"/>
      <c r="M169" s="225" t="s">
        <v>1</v>
      </c>
      <c r="N169" s="226" t="s">
        <v>37</v>
      </c>
      <c r="O169" s="91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9" t="s">
        <v>131</v>
      </c>
      <c r="AT169" s="229" t="s">
        <v>126</v>
      </c>
      <c r="AU169" s="229" t="s">
        <v>82</v>
      </c>
      <c r="AY169" s="17" t="s">
        <v>123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7" t="s">
        <v>80</v>
      </c>
      <c r="BK169" s="230">
        <f>ROUND(I169*H169,2)</f>
        <v>0</v>
      </c>
      <c r="BL169" s="17" t="s">
        <v>131</v>
      </c>
      <c r="BM169" s="229" t="s">
        <v>208</v>
      </c>
    </row>
    <row r="170" s="2" customFormat="1">
      <c r="A170" s="38"/>
      <c r="B170" s="39"/>
      <c r="C170" s="40"/>
      <c r="D170" s="231" t="s">
        <v>133</v>
      </c>
      <c r="E170" s="40"/>
      <c r="F170" s="232" t="s">
        <v>209</v>
      </c>
      <c r="G170" s="40"/>
      <c r="H170" s="40"/>
      <c r="I170" s="233"/>
      <c r="J170" s="40"/>
      <c r="K170" s="40"/>
      <c r="L170" s="44"/>
      <c r="M170" s="234"/>
      <c r="N170" s="235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133</v>
      </c>
      <c r="AU170" s="17" t="s">
        <v>82</v>
      </c>
    </row>
    <row r="171" s="13" customFormat="1">
      <c r="A171" s="13"/>
      <c r="B171" s="246"/>
      <c r="C171" s="247"/>
      <c r="D171" s="248" t="s">
        <v>140</v>
      </c>
      <c r="E171" s="249" t="s">
        <v>1</v>
      </c>
      <c r="F171" s="250" t="s">
        <v>210</v>
      </c>
      <c r="G171" s="247"/>
      <c r="H171" s="251">
        <v>495</v>
      </c>
      <c r="I171" s="252"/>
      <c r="J171" s="247"/>
      <c r="K171" s="247"/>
      <c r="L171" s="253"/>
      <c r="M171" s="254"/>
      <c r="N171" s="255"/>
      <c r="O171" s="255"/>
      <c r="P171" s="255"/>
      <c r="Q171" s="255"/>
      <c r="R171" s="255"/>
      <c r="S171" s="255"/>
      <c r="T171" s="25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7" t="s">
        <v>140</v>
      </c>
      <c r="AU171" s="257" t="s">
        <v>82</v>
      </c>
      <c r="AV171" s="13" t="s">
        <v>82</v>
      </c>
      <c r="AW171" s="13" t="s">
        <v>142</v>
      </c>
      <c r="AX171" s="13" t="s">
        <v>80</v>
      </c>
      <c r="AY171" s="257" t="s">
        <v>123</v>
      </c>
    </row>
    <row r="172" s="12" customFormat="1" ht="22.8" customHeight="1">
      <c r="A172" s="12"/>
      <c r="B172" s="202"/>
      <c r="C172" s="203"/>
      <c r="D172" s="204" t="s">
        <v>71</v>
      </c>
      <c r="E172" s="216" t="s">
        <v>82</v>
      </c>
      <c r="F172" s="216" t="s">
        <v>211</v>
      </c>
      <c r="G172" s="203"/>
      <c r="H172" s="203"/>
      <c r="I172" s="206"/>
      <c r="J172" s="217">
        <f>BK172</f>
        <v>0</v>
      </c>
      <c r="K172" s="203"/>
      <c r="L172" s="208"/>
      <c r="M172" s="209"/>
      <c r="N172" s="210"/>
      <c r="O172" s="210"/>
      <c r="P172" s="211">
        <f>SUM(P173:P186)</f>
        <v>0</v>
      </c>
      <c r="Q172" s="210"/>
      <c r="R172" s="211">
        <f>SUM(R173:R186)</f>
        <v>28.992369800000002</v>
      </c>
      <c r="S172" s="210"/>
      <c r="T172" s="212">
        <f>SUM(T173:T186)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3" t="s">
        <v>80</v>
      </c>
      <c r="AT172" s="214" t="s">
        <v>71</v>
      </c>
      <c r="AU172" s="214" t="s">
        <v>80</v>
      </c>
      <c r="AY172" s="213" t="s">
        <v>123</v>
      </c>
      <c r="BK172" s="215">
        <f>SUM(BK173:BK186)</f>
        <v>0</v>
      </c>
    </row>
    <row r="173" s="2" customFormat="1" ht="44.25" customHeight="1">
      <c r="A173" s="38"/>
      <c r="B173" s="39"/>
      <c r="C173" s="218" t="s">
        <v>124</v>
      </c>
      <c r="D173" s="218" t="s">
        <v>126</v>
      </c>
      <c r="E173" s="219" t="s">
        <v>212</v>
      </c>
      <c r="F173" s="220" t="s">
        <v>213</v>
      </c>
      <c r="G173" s="221" t="s">
        <v>201</v>
      </c>
      <c r="H173" s="222">
        <v>35.200000000000003</v>
      </c>
      <c r="I173" s="223"/>
      <c r="J173" s="224">
        <f>ROUND(I173*H173,2)</f>
        <v>0</v>
      </c>
      <c r="K173" s="220" t="s">
        <v>130</v>
      </c>
      <c r="L173" s="44"/>
      <c r="M173" s="225" t="s">
        <v>1</v>
      </c>
      <c r="N173" s="226" t="s">
        <v>37</v>
      </c>
      <c r="O173" s="91"/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131</v>
      </c>
      <c r="AT173" s="229" t="s">
        <v>126</v>
      </c>
      <c r="AU173" s="229" t="s">
        <v>82</v>
      </c>
      <c r="AY173" s="17" t="s">
        <v>123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80</v>
      </c>
      <c r="BK173" s="230">
        <f>ROUND(I173*H173,2)</f>
        <v>0</v>
      </c>
      <c r="BL173" s="17" t="s">
        <v>131</v>
      </c>
      <c r="BM173" s="229" t="s">
        <v>214</v>
      </c>
    </row>
    <row r="174" s="2" customFormat="1">
      <c r="A174" s="38"/>
      <c r="B174" s="39"/>
      <c r="C174" s="40"/>
      <c r="D174" s="231" t="s">
        <v>133</v>
      </c>
      <c r="E174" s="40"/>
      <c r="F174" s="232" t="s">
        <v>215</v>
      </c>
      <c r="G174" s="40"/>
      <c r="H174" s="40"/>
      <c r="I174" s="233"/>
      <c r="J174" s="40"/>
      <c r="K174" s="40"/>
      <c r="L174" s="44"/>
      <c r="M174" s="234"/>
      <c r="N174" s="235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133</v>
      </c>
      <c r="AU174" s="17" t="s">
        <v>82</v>
      </c>
    </row>
    <row r="175" s="14" customFormat="1">
      <c r="A175" s="14"/>
      <c r="B175" s="262"/>
      <c r="C175" s="263"/>
      <c r="D175" s="248" t="s">
        <v>140</v>
      </c>
      <c r="E175" s="264" t="s">
        <v>1</v>
      </c>
      <c r="F175" s="265" t="s">
        <v>216</v>
      </c>
      <c r="G175" s="263"/>
      <c r="H175" s="264" t="s">
        <v>1</v>
      </c>
      <c r="I175" s="266"/>
      <c r="J175" s="263"/>
      <c r="K175" s="263"/>
      <c r="L175" s="267"/>
      <c r="M175" s="268"/>
      <c r="N175" s="269"/>
      <c r="O175" s="269"/>
      <c r="P175" s="269"/>
      <c r="Q175" s="269"/>
      <c r="R175" s="269"/>
      <c r="S175" s="269"/>
      <c r="T175" s="270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71" t="s">
        <v>140</v>
      </c>
      <c r="AU175" s="271" t="s">
        <v>82</v>
      </c>
      <c r="AV175" s="14" t="s">
        <v>80</v>
      </c>
      <c r="AW175" s="14" t="s">
        <v>142</v>
      </c>
      <c r="AX175" s="14" t="s">
        <v>72</v>
      </c>
      <c r="AY175" s="271" t="s">
        <v>123</v>
      </c>
    </row>
    <row r="176" s="13" customFormat="1">
      <c r="A176" s="13"/>
      <c r="B176" s="246"/>
      <c r="C176" s="247"/>
      <c r="D176" s="248" t="s">
        <v>140</v>
      </c>
      <c r="E176" s="249" t="s">
        <v>1</v>
      </c>
      <c r="F176" s="250" t="s">
        <v>217</v>
      </c>
      <c r="G176" s="247"/>
      <c r="H176" s="251">
        <v>35.200000000000003</v>
      </c>
      <c r="I176" s="252"/>
      <c r="J176" s="247"/>
      <c r="K176" s="247"/>
      <c r="L176" s="253"/>
      <c r="M176" s="254"/>
      <c r="N176" s="255"/>
      <c r="O176" s="255"/>
      <c r="P176" s="255"/>
      <c r="Q176" s="255"/>
      <c r="R176" s="255"/>
      <c r="S176" s="255"/>
      <c r="T176" s="256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7" t="s">
        <v>140</v>
      </c>
      <c r="AU176" s="257" t="s">
        <v>82</v>
      </c>
      <c r="AV176" s="13" t="s">
        <v>82</v>
      </c>
      <c r="AW176" s="13" t="s">
        <v>142</v>
      </c>
      <c r="AX176" s="13" t="s">
        <v>80</v>
      </c>
      <c r="AY176" s="257" t="s">
        <v>123</v>
      </c>
    </row>
    <row r="177" s="2" customFormat="1" ht="44.25" customHeight="1">
      <c r="A177" s="38"/>
      <c r="B177" s="39"/>
      <c r="C177" s="218" t="s">
        <v>218</v>
      </c>
      <c r="D177" s="218" t="s">
        <v>126</v>
      </c>
      <c r="E177" s="219" t="s">
        <v>219</v>
      </c>
      <c r="F177" s="220" t="s">
        <v>220</v>
      </c>
      <c r="G177" s="221" t="s">
        <v>160</v>
      </c>
      <c r="H177" s="222">
        <v>242</v>
      </c>
      <c r="I177" s="223"/>
      <c r="J177" s="224">
        <f>ROUND(I177*H177,2)</f>
        <v>0</v>
      </c>
      <c r="K177" s="220" t="s">
        <v>130</v>
      </c>
      <c r="L177" s="44"/>
      <c r="M177" s="225" t="s">
        <v>1</v>
      </c>
      <c r="N177" s="226" t="s">
        <v>37</v>
      </c>
      <c r="O177" s="91"/>
      <c r="P177" s="227">
        <f>O177*H177</f>
        <v>0</v>
      </c>
      <c r="Q177" s="227">
        <v>0.00017000000000000001</v>
      </c>
      <c r="R177" s="227">
        <f>Q177*H177</f>
        <v>0.041140000000000003</v>
      </c>
      <c r="S177" s="227">
        <v>0</v>
      </c>
      <c r="T177" s="228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9" t="s">
        <v>131</v>
      </c>
      <c r="AT177" s="229" t="s">
        <v>126</v>
      </c>
      <c r="AU177" s="229" t="s">
        <v>82</v>
      </c>
      <c r="AY177" s="17" t="s">
        <v>123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7" t="s">
        <v>80</v>
      </c>
      <c r="BK177" s="230">
        <f>ROUND(I177*H177,2)</f>
        <v>0</v>
      </c>
      <c r="BL177" s="17" t="s">
        <v>131</v>
      </c>
      <c r="BM177" s="229" t="s">
        <v>221</v>
      </c>
    </row>
    <row r="178" s="2" customFormat="1">
      <c r="A178" s="38"/>
      <c r="B178" s="39"/>
      <c r="C178" s="40"/>
      <c r="D178" s="231" t="s">
        <v>133</v>
      </c>
      <c r="E178" s="40"/>
      <c r="F178" s="232" t="s">
        <v>222</v>
      </c>
      <c r="G178" s="40"/>
      <c r="H178" s="40"/>
      <c r="I178" s="233"/>
      <c r="J178" s="40"/>
      <c r="K178" s="40"/>
      <c r="L178" s="44"/>
      <c r="M178" s="234"/>
      <c r="N178" s="235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133</v>
      </c>
      <c r="AU178" s="17" t="s">
        <v>82</v>
      </c>
    </row>
    <row r="179" s="13" customFormat="1">
      <c r="A179" s="13"/>
      <c r="B179" s="246"/>
      <c r="C179" s="247"/>
      <c r="D179" s="248" t="s">
        <v>140</v>
      </c>
      <c r="E179" s="249" t="s">
        <v>1</v>
      </c>
      <c r="F179" s="250" t="s">
        <v>223</v>
      </c>
      <c r="G179" s="247"/>
      <c r="H179" s="251">
        <v>242</v>
      </c>
      <c r="I179" s="252"/>
      <c r="J179" s="247"/>
      <c r="K179" s="247"/>
      <c r="L179" s="253"/>
      <c r="M179" s="254"/>
      <c r="N179" s="255"/>
      <c r="O179" s="255"/>
      <c r="P179" s="255"/>
      <c r="Q179" s="255"/>
      <c r="R179" s="255"/>
      <c r="S179" s="255"/>
      <c r="T179" s="25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7" t="s">
        <v>140</v>
      </c>
      <c r="AU179" s="257" t="s">
        <v>82</v>
      </c>
      <c r="AV179" s="13" t="s">
        <v>82</v>
      </c>
      <c r="AW179" s="13" t="s">
        <v>142</v>
      </c>
      <c r="AX179" s="13" t="s">
        <v>80</v>
      </c>
      <c r="AY179" s="257" t="s">
        <v>123</v>
      </c>
    </row>
    <row r="180" s="2" customFormat="1" ht="24.15" customHeight="1">
      <c r="A180" s="38"/>
      <c r="B180" s="39"/>
      <c r="C180" s="236" t="s">
        <v>224</v>
      </c>
      <c r="D180" s="236" t="s">
        <v>135</v>
      </c>
      <c r="E180" s="237" t="s">
        <v>225</v>
      </c>
      <c r="F180" s="238" t="s">
        <v>226</v>
      </c>
      <c r="G180" s="239" t="s">
        <v>160</v>
      </c>
      <c r="H180" s="240">
        <v>286.649</v>
      </c>
      <c r="I180" s="241"/>
      <c r="J180" s="242">
        <f>ROUND(I180*H180,2)</f>
        <v>0</v>
      </c>
      <c r="K180" s="238" t="s">
        <v>130</v>
      </c>
      <c r="L180" s="243"/>
      <c r="M180" s="244" t="s">
        <v>1</v>
      </c>
      <c r="N180" s="245" t="s">
        <v>37</v>
      </c>
      <c r="O180" s="91"/>
      <c r="P180" s="227">
        <f>O180*H180</f>
        <v>0</v>
      </c>
      <c r="Q180" s="227">
        <v>0.00020000000000000001</v>
      </c>
      <c r="R180" s="227">
        <f>Q180*H180</f>
        <v>0.0573298</v>
      </c>
      <c r="S180" s="227">
        <v>0</v>
      </c>
      <c r="T180" s="22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9" t="s">
        <v>138</v>
      </c>
      <c r="AT180" s="229" t="s">
        <v>135</v>
      </c>
      <c r="AU180" s="229" t="s">
        <v>82</v>
      </c>
      <c r="AY180" s="17" t="s">
        <v>123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7" t="s">
        <v>80</v>
      </c>
      <c r="BK180" s="230">
        <f>ROUND(I180*H180,2)</f>
        <v>0</v>
      </c>
      <c r="BL180" s="17" t="s">
        <v>131</v>
      </c>
      <c r="BM180" s="229" t="s">
        <v>227</v>
      </c>
    </row>
    <row r="181" s="13" customFormat="1">
      <c r="A181" s="13"/>
      <c r="B181" s="246"/>
      <c r="C181" s="247"/>
      <c r="D181" s="248" t="s">
        <v>140</v>
      </c>
      <c r="E181" s="247"/>
      <c r="F181" s="250" t="s">
        <v>228</v>
      </c>
      <c r="G181" s="247"/>
      <c r="H181" s="251">
        <v>286.649</v>
      </c>
      <c r="I181" s="252"/>
      <c r="J181" s="247"/>
      <c r="K181" s="247"/>
      <c r="L181" s="253"/>
      <c r="M181" s="254"/>
      <c r="N181" s="255"/>
      <c r="O181" s="255"/>
      <c r="P181" s="255"/>
      <c r="Q181" s="255"/>
      <c r="R181" s="255"/>
      <c r="S181" s="255"/>
      <c r="T181" s="25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7" t="s">
        <v>140</v>
      </c>
      <c r="AU181" s="257" t="s">
        <v>82</v>
      </c>
      <c r="AV181" s="13" t="s">
        <v>82</v>
      </c>
      <c r="AW181" s="13" t="s">
        <v>4</v>
      </c>
      <c r="AX181" s="13" t="s">
        <v>80</v>
      </c>
      <c r="AY181" s="257" t="s">
        <v>123</v>
      </c>
    </row>
    <row r="182" s="2" customFormat="1" ht="21.75" customHeight="1">
      <c r="A182" s="38"/>
      <c r="B182" s="39"/>
      <c r="C182" s="218" t="s">
        <v>229</v>
      </c>
      <c r="D182" s="218" t="s">
        <v>126</v>
      </c>
      <c r="E182" s="219" t="s">
        <v>230</v>
      </c>
      <c r="F182" s="220" t="s">
        <v>231</v>
      </c>
      <c r="G182" s="221" t="s">
        <v>201</v>
      </c>
      <c r="H182" s="222">
        <v>2.2000000000000002</v>
      </c>
      <c r="I182" s="223"/>
      <c r="J182" s="224">
        <f>ROUND(I182*H182,2)</f>
        <v>0</v>
      </c>
      <c r="K182" s="220" t="s">
        <v>130</v>
      </c>
      <c r="L182" s="44"/>
      <c r="M182" s="225" t="s">
        <v>1</v>
      </c>
      <c r="N182" s="226" t="s">
        <v>37</v>
      </c>
      <c r="O182" s="91"/>
      <c r="P182" s="227">
        <f>O182*H182</f>
        <v>0</v>
      </c>
      <c r="Q182" s="227">
        <v>1.9199999999999999</v>
      </c>
      <c r="R182" s="227">
        <f>Q182*H182</f>
        <v>4.2240000000000002</v>
      </c>
      <c r="S182" s="227">
        <v>0</v>
      </c>
      <c r="T182" s="22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9" t="s">
        <v>131</v>
      </c>
      <c r="AT182" s="229" t="s">
        <v>126</v>
      </c>
      <c r="AU182" s="229" t="s">
        <v>82</v>
      </c>
      <c r="AY182" s="17" t="s">
        <v>123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7" t="s">
        <v>80</v>
      </c>
      <c r="BK182" s="230">
        <f>ROUND(I182*H182,2)</f>
        <v>0</v>
      </c>
      <c r="BL182" s="17" t="s">
        <v>131</v>
      </c>
      <c r="BM182" s="229" t="s">
        <v>232</v>
      </c>
    </row>
    <row r="183" s="2" customFormat="1">
      <c r="A183" s="38"/>
      <c r="B183" s="39"/>
      <c r="C183" s="40"/>
      <c r="D183" s="231" t="s">
        <v>133</v>
      </c>
      <c r="E183" s="40"/>
      <c r="F183" s="232" t="s">
        <v>233</v>
      </c>
      <c r="G183" s="40"/>
      <c r="H183" s="40"/>
      <c r="I183" s="233"/>
      <c r="J183" s="40"/>
      <c r="K183" s="40"/>
      <c r="L183" s="44"/>
      <c r="M183" s="234"/>
      <c r="N183" s="235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133</v>
      </c>
      <c r="AU183" s="17" t="s">
        <v>82</v>
      </c>
    </row>
    <row r="184" s="13" customFormat="1">
      <c r="A184" s="13"/>
      <c r="B184" s="246"/>
      <c r="C184" s="247"/>
      <c r="D184" s="248" t="s">
        <v>140</v>
      </c>
      <c r="E184" s="249" t="s">
        <v>1</v>
      </c>
      <c r="F184" s="250" t="s">
        <v>234</v>
      </c>
      <c r="G184" s="247"/>
      <c r="H184" s="251">
        <v>2.2000000000000002</v>
      </c>
      <c r="I184" s="252"/>
      <c r="J184" s="247"/>
      <c r="K184" s="247"/>
      <c r="L184" s="253"/>
      <c r="M184" s="254"/>
      <c r="N184" s="255"/>
      <c r="O184" s="255"/>
      <c r="P184" s="255"/>
      <c r="Q184" s="255"/>
      <c r="R184" s="255"/>
      <c r="S184" s="255"/>
      <c r="T184" s="256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7" t="s">
        <v>140</v>
      </c>
      <c r="AU184" s="257" t="s">
        <v>82</v>
      </c>
      <c r="AV184" s="13" t="s">
        <v>82</v>
      </c>
      <c r="AW184" s="13" t="s">
        <v>142</v>
      </c>
      <c r="AX184" s="13" t="s">
        <v>80</v>
      </c>
      <c r="AY184" s="257" t="s">
        <v>123</v>
      </c>
    </row>
    <row r="185" s="2" customFormat="1" ht="55.5" customHeight="1">
      <c r="A185" s="38"/>
      <c r="B185" s="39"/>
      <c r="C185" s="218" t="s">
        <v>235</v>
      </c>
      <c r="D185" s="218" t="s">
        <v>126</v>
      </c>
      <c r="E185" s="219" t="s">
        <v>236</v>
      </c>
      <c r="F185" s="220" t="s">
        <v>237</v>
      </c>
      <c r="G185" s="221" t="s">
        <v>129</v>
      </c>
      <c r="H185" s="222">
        <v>90</v>
      </c>
      <c r="I185" s="223"/>
      <c r="J185" s="224">
        <f>ROUND(I185*H185,2)</f>
        <v>0</v>
      </c>
      <c r="K185" s="220" t="s">
        <v>238</v>
      </c>
      <c r="L185" s="44"/>
      <c r="M185" s="225" t="s">
        <v>1</v>
      </c>
      <c r="N185" s="226" t="s">
        <v>37</v>
      </c>
      <c r="O185" s="91"/>
      <c r="P185" s="227">
        <f>O185*H185</f>
        <v>0</v>
      </c>
      <c r="Q185" s="227">
        <v>0.27411000000000002</v>
      </c>
      <c r="R185" s="227">
        <f>Q185*H185</f>
        <v>24.669900000000002</v>
      </c>
      <c r="S185" s="227">
        <v>0</v>
      </c>
      <c r="T185" s="228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9" t="s">
        <v>131</v>
      </c>
      <c r="AT185" s="229" t="s">
        <v>126</v>
      </c>
      <c r="AU185" s="229" t="s">
        <v>82</v>
      </c>
      <c r="AY185" s="17" t="s">
        <v>123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7" t="s">
        <v>80</v>
      </c>
      <c r="BK185" s="230">
        <f>ROUND(I185*H185,2)</f>
        <v>0</v>
      </c>
      <c r="BL185" s="17" t="s">
        <v>131</v>
      </c>
      <c r="BM185" s="229" t="s">
        <v>239</v>
      </c>
    </row>
    <row r="186" s="2" customFormat="1">
      <c r="A186" s="38"/>
      <c r="B186" s="39"/>
      <c r="C186" s="40"/>
      <c r="D186" s="231" t="s">
        <v>133</v>
      </c>
      <c r="E186" s="40"/>
      <c r="F186" s="232" t="s">
        <v>240</v>
      </c>
      <c r="G186" s="40"/>
      <c r="H186" s="40"/>
      <c r="I186" s="233"/>
      <c r="J186" s="40"/>
      <c r="K186" s="40"/>
      <c r="L186" s="44"/>
      <c r="M186" s="234"/>
      <c r="N186" s="235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133</v>
      </c>
      <c r="AU186" s="17" t="s">
        <v>82</v>
      </c>
    </row>
    <row r="187" s="12" customFormat="1" ht="22.8" customHeight="1">
      <c r="A187" s="12"/>
      <c r="B187" s="202"/>
      <c r="C187" s="203"/>
      <c r="D187" s="204" t="s">
        <v>71</v>
      </c>
      <c r="E187" s="216" t="s">
        <v>183</v>
      </c>
      <c r="F187" s="216" t="s">
        <v>241</v>
      </c>
      <c r="G187" s="203"/>
      <c r="H187" s="203"/>
      <c r="I187" s="206"/>
      <c r="J187" s="217">
        <f>BK187</f>
        <v>0</v>
      </c>
      <c r="K187" s="203"/>
      <c r="L187" s="208"/>
      <c r="M187" s="209"/>
      <c r="N187" s="210"/>
      <c r="O187" s="210"/>
      <c r="P187" s="211">
        <f>SUM(P188:P258)</f>
        <v>0</v>
      </c>
      <c r="Q187" s="210"/>
      <c r="R187" s="211">
        <f>SUM(R188:R258)</f>
        <v>7.7949528000000008</v>
      </c>
      <c r="S187" s="210"/>
      <c r="T187" s="212">
        <f>SUM(T188:T258)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13" t="s">
        <v>80</v>
      </c>
      <c r="AT187" s="214" t="s">
        <v>71</v>
      </c>
      <c r="AU187" s="214" t="s">
        <v>80</v>
      </c>
      <c r="AY187" s="213" t="s">
        <v>123</v>
      </c>
      <c r="BK187" s="215">
        <f>SUM(BK188:BK258)</f>
        <v>0</v>
      </c>
    </row>
    <row r="188" s="2" customFormat="1" ht="24.15" customHeight="1">
      <c r="A188" s="38"/>
      <c r="B188" s="39"/>
      <c r="C188" s="218" t="s">
        <v>242</v>
      </c>
      <c r="D188" s="218" t="s">
        <v>126</v>
      </c>
      <c r="E188" s="219" t="s">
        <v>243</v>
      </c>
      <c r="F188" s="220" t="s">
        <v>244</v>
      </c>
      <c r="G188" s="221" t="s">
        <v>160</v>
      </c>
      <c r="H188" s="222">
        <v>471.45999999999998</v>
      </c>
      <c r="I188" s="223"/>
      <c r="J188" s="224">
        <f>ROUND(I188*H188,2)</f>
        <v>0</v>
      </c>
      <c r="K188" s="220" t="s">
        <v>130</v>
      </c>
      <c r="L188" s="44"/>
      <c r="M188" s="225" t="s">
        <v>1</v>
      </c>
      <c r="N188" s="226" t="s">
        <v>37</v>
      </c>
      <c r="O188" s="91"/>
      <c r="P188" s="227">
        <f>O188*H188</f>
        <v>0</v>
      </c>
      <c r="Q188" s="227">
        <v>0</v>
      </c>
      <c r="R188" s="227">
        <f>Q188*H188</f>
        <v>0</v>
      </c>
      <c r="S188" s="227">
        <v>0</v>
      </c>
      <c r="T188" s="22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9" t="s">
        <v>131</v>
      </c>
      <c r="AT188" s="229" t="s">
        <v>126</v>
      </c>
      <c r="AU188" s="229" t="s">
        <v>82</v>
      </c>
      <c r="AY188" s="17" t="s">
        <v>123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7" t="s">
        <v>80</v>
      </c>
      <c r="BK188" s="230">
        <f>ROUND(I188*H188,2)</f>
        <v>0</v>
      </c>
      <c r="BL188" s="17" t="s">
        <v>131</v>
      </c>
      <c r="BM188" s="229" t="s">
        <v>245</v>
      </c>
    </row>
    <row r="189" s="2" customFormat="1">
      <c r="A189" s="38"/>
      <c r="B189" s="39"/>
      <c r="C189" s="40"/>
      <c r="D189" s="231" t="s">
        <v>133</v>
      </c>
      <c r="E189" s="40"/>
      <c r="F189" s="232" t="s">
        <v>246</v>
      </c>
      <c r="G189" s="40"/>
      <c r="H189" s="40"/>
      <c r="I189" s="233"/>
      <c r="J189" s="40"/>
      <c r="K189" s="40"/>
      <c r="L189" s="44"/>
      <c r="M189" s="234"/>
      <c r="N189" s="235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133</v>
      </c>
      <c r="AU189" s="17" t="s">
        <v>82</v>
      </c>
    </row>
    <row r="190" s="14" customFormat="1">
      <c r="A190" s="14"/>
      <c r="B190" s="262"/>
      <c r="C190" s="263"/>
      <c r="D190" s="248" t="s">
        <v>140</v>
      </c>
      <c r="E190" s="264" t="s">
        <v>1</v>
      </c>
      <c r="F190" s="265" t="s">
        <v>247</v>
      </c>
      <c r="G190" s="263"/>
      <c r="H190" s="264" t="s">
        <v>1</v>
      </c>
      <c r="I190" s="266"/>
      <c r="J190" s="263"/>
      <c r="K190" s="263"/>
      <c r="L190" s="267"/>
      <c r="M190" s="268"/>
      <c r="N190" s="269"/>
      <c r="O190" s="269"/>
      <c r="P190" s="269"/>
      <c r="Q190" s="269"/>
      <c r="R190" s="269"/>
      <c r="S190" s="269"/>
      <c r="T190" s="270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71" t="s">
        <v>140</v>
      </c>
      <c r="AU190" s="271" t="s">
        <v>82</v>
      </c>
      <c r="AV190" s="14" t="s">
        <v>80</v>
      </c>
      <c r="AW190" s="14" t="s">
        <v>142</v>
      </c>
      <c r="AX190" s="14" t="s">
        <v>72</v>
      </c>
      <c r="AY190" s="271" t="s">
        <v>123</v>
      </c>
    </row>
    <row r="191" s="13" customFormat="1">
      <c r="A191" s="13"/>
      <c r="B191" s="246"/>
      <c r="C191" s="247"/>
      <c r="D191" s="248" t="s">
        <v>140</v>
      </c>
      <c r="E191" s="249" t="s">
        <v>1</v>
      </c>
      <c r="F191" s="250" t="s">
        <v>164</v>
      </c>
      <c r="G191" s="247"/>
      <c r="H191" s="251">
        <v>410</v>
      </c>
      <c r="I191" s="252"/>
      <c r="J191" s="247"/>
      <c r="K191" s="247"/>
      <c r="L191" s="253"/>
      <c r="M191" s="254"/>
      <c r="N191" s="255"/>
      <c r="O191" s="255"/>
      <c r="P191" s="255"/>
      <c r="Q191" s="255"/>
      <c r="R191" s="255"/>
      <c r="S191" s="255"/>
      <c r="T191" s="25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7" t="s">
        <v>140</v>
      </c>
      <c r="AU191" s="257" t="s">
        <v>82</v>
      </c>
      <c r="AV191" s="13" t="s">
        <v>82</v>
      </c>
      <c r="AW191" s="13" t="s">
        <v>142</v>
      </c>
      <c r="AX191" s="13" t="s">
        <v>72</v>
      </c>
      <c r="AY191" s="257" t="s">
        <v>123</v>
      </c>
    </row>
    <row r="192" s="13" customFormat="1">
      <c r="A192" s="13"/>
      <c r="B192" s="246"/>
      <c r="C192" s="247"/>
      <c r="D192" s="248" t="s">
        <v>140</v>
      </c>
      <c r="E192" s="249" t="s">
        <v>1</v>
      </c>
      <c r="F192" s="250" t="s">
        <v>165</v>
      </c>
      <c r="G192" s="247"/>
      <c r="H192" s="251">
        <v>61.460000000000001</v>
      </c>
      <c r="I192" s="252"/>
      <c r="J192" s="247"/>
      <c r="K192" s="247"/>
      <c r="L192" s="253"/>
      <c r="M192" s="254"/>
      <c r="N192" s="255"/>
      <c r="O192" s="255"/>
      <c r="P192" s="255"/>
      <c r="Q192" s="255"/>
      <c r="R192" s="255"/>
      <c r="S192" s="255"/>
      <c r="T192" s="256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7" t="s">
        <v>140</v>
      </c>
      <c r="AU192" s="257" t="s">
        <v>82</v>
      </c>
      <c r="AV192" s="13" t="s">
        <v>82</v>
      </c>
      <c r="AW192" s="13" t="s">
        <v>142</v>
      </c>
      <c r="AX192" s="13" t="s">
        <v>72</v>
      </c>
      <c r="AY192" s="257" t="s">
        <v>123</v>
      </c>
    </row>
    <row r="193" s="15" customFormat="1">
      <c r="A193" s="15"/>
      <c r="B193" s="272"/>
      <c r="C193" s="273"/>
      <c r="D193" s="248" t="s">
        <v>140</v>
      </c>
      <c r="E193" s="274" t="s">
        <v>1</v>
      </c>
      <c r="F193" s="275" t="s">
        <v>166</v>
      </c>
      <c r="G193" s="273"/>
      <c r="H193" s="276">
        <v>471.45999999999998</v>
      </c>
      <c r="I193" s="277"/>
      <c r="J193" s="273"/>
      <c r="K193" s="273"/>
      <c r="L193" s="278"/>
      <c r="M193" s="279"/>
      <c r="N193" s="280"/>
      <c r="O193" s="280"/>
      <c r="P193" s="280"/>
      <c r="Q193" s="280"/>
      <c r="R193" s="280"/>
      <c r="S193" s="280"/>
      <c r="T193" s="281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82" t="s">
        <v>140</v>
      </c>
      <c r="AU193" s="282" t="s">
        <v>82</v>
      </c>
      <c r="AV193" s="15" t="s">
        <v>131</v>
      </c>
      <c r="AW193" s="15" t="s">
        <v>142</v>
      </c>
      <c r="AX193" s="15" t="s">
        <v>80</v>
      </c>
      <c r="AY193" s="282" t="s">
        <v>123</v>
      </c>
    </row>
    <row r="194" s="2" customFormat="1" ht="37.8" customHeight="1">
      <c r="A194" s="38"/>
      <c r="B194" s="39"/>
      <c r="C194" s="218" t="s">
        <v>8</v>
      </c>
      <c r="D194" s="218" t="s">
        <v>126</v>
      </c>
      <c r="E194" s="219" t="s">
        <v>248</v>
      </c>
      <c r="F194" s="220" t="s">
        <v>249</v>
      </c>
      <c r="G194" s="221" t="s">
        <v>160</v>
      </c>
      <c r="H194" s="222">
        <v>471.45999999999998</v>
      </c>
      <c r="I194" s="223"/>
      <c r="J194" s="224">
        <f>ROUND(I194*H194,2)</f>
        <v>0</v>
      </c>
      <c r="K194" s="220" t="s">
        <v>130</v>
      </c>
      <c r="L194" s="44"/>
      <c r="M194" s="225" t="s">
        <v>1</v>
      </c>
      <c r="N194" s="226" t="s">
        <v>37</v>
      </c>
      <c r="O194" s="91"/>
      <c r="P194" s="227">
        <f>O194*H194</f>
        <v>0</v>
      </c>
      <c r="Q194" s="227">
        <v>0</v>
      </c>
      <c r="R194" s="227">
        <f>Q194*H194</f>
        <v>0</v>
      </c>
      <c r="S194" s="227">
        <v>0</v>
      </c>
      <c r="T194" s="228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9" t="s">
        <v>131</v>
      </c>
      <c r="AT194" s="229" t="s">
        <v>126</v>
      </c>
      <c r="AU194" s="229" t="s">
        <v>82</v>
      </c>
      <c r="AY194" s="17" t="s">
        <v>123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17" t="s">
        <v>80</v>
      </c>
      <c r="BK194" s="230">
        <f>ROUND(I194*H194,2)</f>
        <v>0</v>
      </c>
      <c r="BL194" s="17" t="s">
        <v>131</v>
      </c>
      <c r="BM194" s="229" t="s">
        <v>250</v>
      </c>
    </row>
    <row r="195" s="2" customFormat="1">
      <c r="A195" s="38"/>
      <c r="B195" s="39"/>
      <c r="C195" s="40"/>
      <c r="D195" s="231" t="s">
        <v>133</v>
      </c>
      <c r="E195" s="40"/>
      <c r="F195" s="232" t="s">
        <v>251</v>
      </c>
      <c r="G195" s="40"/>
      <c r="H195" s="40"/>
      <c r="I195" s="233"/>
      <c r="J195" s="40"/>
      <c r="K195" s="40"/>
      <c r="L195" s="44"/>
      <c r="M195" s="234"/>
      <c r="N195" s="235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133</v>
      </c>
      <c r="AU195" s="17" t="s">
        <v>82</v>
      </c>
    </row>
    <row r="196" s="14" customFormat="1">
      <c r="A196" s="14"/>
      <c r="B196" s="262"/>
      <c r="C196" s="263"/>
      <c r="D196" s="248" t="s">
        <v>140</v>
      </c>
      <c r="E196" s="264" t="s">
        <v>1</v>
      </c>
      <c r="F196" s="265" t="s">
        <v>252</v>
      </c>
      <c r="G196" s="263"/>
      <c r="H196" s="264" t="s">
        <v>1</v>
      </c>
      <c r="I196" s="266"/>
      <c r="J196" s="263"/>
      <c r="K196" s="263"/>
      <c r="L196" s="267"/>
      <c r="M196" s="268"/>
      <c r="N196" s="269"/>
      <c r="O196" s="269"/>
      <c r="P196" s="269"/>
      <c r="Q196" s="269"/>
      <c r="R196" s="269"/>
      <c r="S196" s="269"/>
      <c r="T196" s="270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71" t="s">
        <v>140</v>
      </c>
      <c r="AU196" s="271" t="s">
        <v>82</v>
      </c>
      <c r="AV196" s="14" t="s">
        <v>80</v>
      </c>
      <c r="AW196" s="14" t="s">
        <v>142</v>
      </c>
      <c r="AX196" s="14" t="s">
        <v>72</v>
      </c>
      <c r="AY196" s="271" t="s">
        <v>123</v>
      </c>
    </row>
    <row r="197" s="13" customFormat="1">
      <c r="A197" s="13"/>
      <c r="B197" s="246"/>
      <c r="C197" s="247"/>
      <c r="D197" s="248" t="s">
        <v>140</v>
      </c>
      <c r="E197" s="249" t="s">
        <v>1</v>
      </c>
      <c r="F197" s="250" t="s">
        <v>164</v>
      </c>
      <c r="G197" s="247"/>
      <c r="H197" s="251">
        <v>410</v>
      </c>
      <c r="I197" s="252"/>
      <c r="J197" s="247"/>
      <c r="K197" s="247"/>
      <c r="L197" s="253"/>
      <c r="M197" s="254"/>
      <c r="N197" s="255"/>
      <c r="O197" s="255"/>
      <c r="P197" s="255"/>
      <c r="Q197" s="255"/>
      <c r="R197" s="255"/>
      <c r="S197" s="255"/>
      <c r="T197" s="256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7" t="s">
        <v>140</v>
      </c>
      <c r="AU197" s="257" t="s">
        <v>82</v>
      </c>
      <c r="AV197" s="13" t="s">
        <v>82</v>
      </c>
      <c r="AW197" s="13" t="s">
        <v>142</v>
      </c>
      <c r="AX197" s="13" t="s">
        <v>72</v>
      </c>
      <c r="AY197" s="257" t="s">
        <v>123</v>
      </c>
    </row>
    <row r="198" s="13" customFormat="1">
      <c r="A198" s="13"/>
      <c r="B198" s="246"/>
      <c r="C198" s="247"/>
      <c r="D198" s="248" t="s">
        <v>140</v>
      </c>
      <c r="E198" s="249" t="s">
        <v>1</v>
      </c>
      <c r="F198" s="250" t="s">
        <v>165</v>
      </c>
      <c r="G198" s="247"/>
      <c r="H198" s="251">
        <v>61.460000000000001</v>
      </c>
      <c r="I198" s="252"/>
      <c r="J198" s="247"/>
      <c r="K198" s="247"/>
      <c r="L198" s="253"/>
      <c r="M198" s="254"/>
      <c r="N198" s="255"/>
      <c r="O198" s="255"/>
      <c r="P198" s="255"/>
      <c r="Q198" s="255"/>
      <c r="R198" s="255"/>
      <c r="S198" s="255"/>
      <c r="T198" s="256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7" t="s">
        <v>140</v>
      </c>
      <c r="AU198" s="257" t="s">
        <v>82</v>
      </c>
      <c r="AV198" s="13" t="s">
        <v>82</v>
      </c>
      <c r="AW198" s="13" t="s">
        <v>142</v>
      </c>
      <c r="AX198" s="13" t="s">
        <v>72</v>
      </c>
      <c r="AY198" s="257" t="s">
        <v>123</v>
      </c>
    </row>
    <row r="199" s="15" customFormat="1">
      <c r="A199" s="15"/>
      <c r="B199" s="272"/>
      <c r="C199" s="273"/>
      <c r="D199" s="248" t="s">
        <v>140</v>
      </c>
      <c r="E199" s="274" t="s">
        <v>1</v>
      </c>
      <c r="F199" s="275" t="s">
        <v>166</v>
      </c>
      <c r="G199" s="273"/>
      <c r="H199" s="276">
        <v>471.45999999999998</v>
      </c>
      <c r="I199" s="277"/>
      <c r="J199" s="273"/>
      <c r="K199" s="273"/>
      <c r="L199" s="278"/>
      <c r="M199" s="279"/>
      <c r="N199" s="280"/>
      <c r="O199" s="280"/>
      <c r="P199" s="280"/>
      <c r="Q199" s="280"/>
      <c r="R199" s="280"/>
      <c r="S199" s="280"/>
      <c r="T199" s="281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82" t="s">
        <v>140</v>
      </c>
      <c r="AU199" s="282" t="s">
        <v>82</v>
      </c>
      <c r="AV199" s="15" t="s">
        <v>131</v>
      </c>
      <c r="AW199" s="15" t="s">
        <v>142</v>
      </c>
      <c r="AX199" s="15" t="s">
        <v>80</v>
      </c>
      <c r="AY199" s="282" t="s">
        <v>123</v>
      </c>
    </row>
    <row r="200" s="2" customFormat="1" ht="49.05" customHeight="1">
      <c r="A200" s="38"/>
      <c r="B200" s="39"/>
      <c r="C200" s="218" t="s">
        <v>253</v>
      </c>
      <c r="D200" s="218" t="s">
        <v>126</v>
      </c>
      <c r="E200" s="219" t="s">
        <v>254</v>
      </c>
      <c r="F200" s="220" t="s">
        <v>255</v>
      </c>
      <c r="G200" s="221" t="s">
        <v>160</v>
      </c>
      <c r="H200" s="222">
        <v>484.05200000000002</v>
      </c>
      <c r="I200" s="223"/>
      <c r="J200" s="224">
        <f>ROUND(I200*H200,2)</f>
        <v>0</v>
      </c>
      <c r="K200" s="220" t="s">
        <v>130</v>
      </c>
      <c r="L200" s="44"/>
      <c r="M200" s="225" t="s">
        <v>1</v>
      </c>
      <c r="N200" s="226" t="s">
        <v>37</v>
      </c>
      <c r="O200" s="91"/>
      <c r="P200" s="227">
        <f>O200*H200</f>
        <v>0</v>
      </c>
      <c r="Q200" s="227">
        <v>0</v>
      </c>
      <c r="R200" s="227">
        <f>Q200*H200</f>
        <v>0</v>
      </c>
      <c r="S200" s="227">
        <v>0</v>
      </c>
      <c r="T200" s="228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9" t="s">
        <v>131</v>
      </c>
      <c r="AT200" s="229" t="s">
        <v>126</v>
      </c>
      <c r="AU200" s="229" t="s">
        <v>82</v>
      </c>
      <c r="AY200" s="17" t="s">
        <v>123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17" t="s">
        <v>80</v>
      </c>
      <c r="BK200" s="230">
        <f>ROUND(I200*H200,2)</f>
        <v>0</v>
      </c>
      <c r="BL200" s="17" t="s">
        <v>131</v>
      </c>
      <c r="BM200" s="229" t="s">
        <v>256</v>
      </c>
    </row>
    <row r="201" s="2" customFormat="1">
      <c r="A201" s="38"/>
      <c r="B201" s="39"/>
      <c r="C201" s="40"/>
      <c r="D201" s="231" t="s">
        <v>133</v>
      </c>
      <c r="E201" s="40"/>
      <c r="F201" s="232" t="s">
        <v>257</v>
      </c>
      <c r="G201" s="40"/>
      <c r="H201" s="40"/>
      <c r="I201" s="233"/>
      <c r="J201" s="40"/>
      <c r="K201" s="40"/>
      <c r="L201" s="44"/>
      <c r="M201" s="234"/>
      <c r="N201" s="235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133</v>
      </c>
      <c r="AU201" s="17" t="s">
        <v>82</v>
      </c>
    </row>
    <row r="202" s="14" customFormat="1">
      <c r="A202" s="14"/>
      <c r="B202" s="262"/>
      <c r="C202" s="263"/>
      <c r="D202" s="248" t="s">
        <v>140</v>
      </c>
      <c r="E202" s="264" t="s">
        <v>1</v>
      </c>
      <c r="F202" s="265" t="s">
        <v>258</v>
      </c>
      <c r="G202" s="263"/>
      <c r="H202" s="264" t="s">
        <v>1</v>
      </c>
      <c r="I202" s="266"/>
      <c r="J202" s="263"/>
      <c r="K202" s="263"/>
      <c r="L202" s="267"/>
      <c r="M202" s="268"/>
      <c r="N202" s="269"/>
      <c r="O202" s="269"/>
      <c r="P202" s="269"/>
      <c r="Q202" s="269"/>
      <c r="R202" s="269"/>
      <c r="S202" s="269"/>
      <c r="T202" s="270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71" t="s">
        <v>140</v>
      </c>
      <c r="AU202" s="271" t="s">
        <v>82</v>
      </c>
      <c r="AV202" s="14" t="s">
        <v>80</v>
      </c>
      <c r="AW202" s="14" t="s">
        <v>142</v>
      </c>
      <c r="AX202" s="14" t="s">
        <v>72</v>
      </c>
      <c r="AY202" s="271" t="s">
        <v>123</v>
      </c>
    </row>
    <row r="203" s="13" customFormat="1">
      <c r="A203" s="13"/>
      <c r="B203" s="246"/>
      <c r="C203" s="247"/>
      <c r="D203" s="248" t="s">
        <v>140</v>
      </c>
      <c r="E203" s="249" t="s">
        <v>1</v>
      </c>
      <c r="F203" s="250" t="s">
        <v>164</v>
      </c>
      <c r="G203" s="247"/>
      <c r="H203" s="251">
        <v>410</v>
      </c>
      <c r="I203" s="252"/>
      <c r="J203" s="247"/>
      <c r="K203" s="247"/>
      <c r="L203" s="253"/>
      <c r="M203" s="254"/>
      <c r="N203" s="255"/>
      <c r="O203" s="255"/>
      <c r="P203" s="255"/>
      <c r="Q203" s="255"/>
      <c r="R203" s="255"/>
      <c r="S203" s="255"/>
      <c r="T203" s="256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7" t="s">
        <v>140</v>
      </c>
      <c r="AU203" s="257" t="s">
        <v>82</v>
      </c>
      <c r="AV203" s="13" t="s">
        <v>82</v>
      </c>
      <c r="AW203" s="13" t="s">
        <v>142</v>
      </c>
      <c r="AX203" s="13" t="s">
        <v>72</v>
      </c>
      <c r="AY203" s="257" t="s">
        <v>123</v>
      </c>
    </row>
    <row r="204" s="13" customFormat="1">
      <c r="A204" s="13"/>
      <c r="B204" s="246"/>
      <c r="C204" s="247"/>
      <c r="D204" s="248" t="s">
        <v>140</v>
      </c>
      <c r="E204" s="249" t="s">
        <v>1</v>
      </c>
      <c r="F204" s="250" t="s">
        <v>259</v>
      </c>
      <c r="G204" s="247"/>
      <c r="H204" s="251">
        <v>-26.408000000000001</v>
      </c>
      <c r="I204" s="252"/>
      <c r="J204" s="247"/>
      <c r="K204" s="247"/>
      <c r="L204" s="253"/>
      <c r="M204" s="254"/>
      <c r="N204" s="255"/>
      <c r="O204" s="255"/>
      <c r="P204" s="255"/>
      <c r="Q204" s="255"/>
      <c r="R204" s="255"/>
      <c r="S204" s="255"/>
      <c r="T204" s="256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7" t="s">
        <v>140</v>
      </c>
      <c r="AU204" s="257" t="s">
        <v>82</v>
      </c>
      <c r="AV204" s="13" t="s">
        <v>82</v>
      </c>
      <c r="AW204" s="13" t="s">
        <v>142</v>
      </c>
      <c r="AX204" s="13" t="s">
        <v>72</v>
      </c>
      <c r="AY204" s="257" t="s">
        <v>123</v>
      </c>
    </row>
    <row r="205" s="13" customFormat="1">
      <c r="A205" s="13"/>
      <c r="B205" s="246"/>
      <c r="C205" s="247"/>
      <c r="D205" s="248" t="s">
        <v>140</v>
      </c>
      <c r="E205" s="249" t="s">
        <v>1</v>
      </c>
      <c r="F205" s="250" t="s">
        <v>197</v>
      </c>
      <c r="G205" s="247"/>
      <c r="H205" s="251">
        <v>23.199999999999999</v>
      </c>
      <c r="I205" s="252"/>
      <c r="J205" s="247"/>
      <c r="K205" s="247"/>
      <c r="L205" s="253"/>
      <c r="M205" s="254"/>
      <c r="N205" s="255"/>
      <c r="O205" s="255"/>
      <c r="P205" s="255"/>
      <c r="Q205" s="255"/>
      <c r="R205" s="255"/>
      <c r="S205" s="255"/>
      <c r="T205" s="25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7" t="s">
        <v>140</v>
      </c>
      <c r="AU205" s="257" t="s">
        <v>82</v>
      </c>
      <c r="AV205" s="13" t="s">
        <v>82</v>
      </c>
      <c r="AW205" s="13" t="s">
        <v>142</v>
      </c>
      <c r="AX205" s="13" t="s">
        <v>72</v>
      </c>
      <c r="AY205" s="257" t="s">
        <v>123</v>
      </c>
    </row>
    <row r="206" s="13" customFormat="1">
      <c r="A206" s="13"/>
      <c r="B206" s="246"/>
      <c r="C206" s="247"/>
      <c r="D206" s="248" t="s">
        <v>140</v>
      </c>
      <c r="E206" s="249" t="s">
        <v>1</v>
      </c>
      <c r="F206" s="250" t="s">
        <v>190</v>
      </c>
      <c r="G206" s="247"/>
      <c r="H206" s="251">
        <v>61.460000000000001</v>
      </c>
      <c r="I206" s="252"/>
      <c r="J206" s="247"/>
      <c r="K206" s="247"/>
      <c r="L206" s="253"/>
      <c r="M206" s="254"/>
      <c r="N206" s="255"/>
      <c r="O206" s="255"/>
      <c r="P206" s="255"/>
      <c r="Q206" s="255"/>
      <c r="R206" s="255"/>
      <c r="S206" s="255"/>
      <c r="T206" s="256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7" t="s">
        <v>140</v>
      </c>
      <c r="AU206" s="257" t="s">
        <v>82</v>
      </c>
      <c r="AV206" s="13" t="s">
        <v>82</v>
      </c>
      <c r="AW206" s="13" t="s">
        <v>142</v>
      </c>
      <c r="AX206" s="13" t="s">
        <v>72</v>
      </c>
      <c r="AY206" s="257" t="s">
        <v>123</v>
      </c>
    </row>
    <row r="207" s="13" customFormat="1">
      <c r="A207" s="13"/>
      <c r="B207" s="246"/>
      <c r="C207" s="247"/>
      <c r="D207" s="248" t="s">
        <v>140</v>
      </c>
      <c r="E207" s="249" t="s">
        <v>1</v>
      </c>
      <c r="F207" s="250" t="s">
        <v>260</v>
      </c>
      <c r="G207" s="247"/>
      <c r="H207" s="251">
        <v>15.800000000000001</v>
      </c>
      <c r="I207" s="252"/>
      <c r="J207" s="247"/>
      <c r="K207" s="247"/>
      <c r="L207" s="253"/>
      <c r="M207" s="254"/>
      <c r="N207" s="255"/>
      <c r="O207" s="255"/>
      <c r="P207" s="255"/>
      <c r="Q207" s="255"/>
      <c r="R207" s="255"/>
      <c r="S207" s="255"/>
      <c r="T207" s="25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7" t="s">
        <v>140</v>
      </c>
      <c r="AU207" s="257" t="s">
        <v>82</v>
      </c>
      <c r="AV207" s="13" t="s">
        <v>82</v>
      </c>
      <c r="AW207" s="13" t="s">
        <v>142</v>
      </c>
      <c r="AX207" s="13" t="s">
        <v>72</v>
      </c>
      <c r="AY207" s="257" t="s">
        <v>123</v>
      </c>
    </row>
    <row r="208" s="15" customFormat="1">
      <c r="A208" s="15"/>
      <c r="B208" s="272"/>
      <c r="C208" s="273"/>
      <c r="D208" s="248" t="s">
        <v>140</v>
      </c>
      <c r="E208" s="274" t="s">
        <v>1</v>
      </c>
      <c r="F208" s="275" t="s">
        <v>166</v>
      </c>
      <c r="G208" s="273"/>
      <c r="H208" s="276">
        <v>484.05199999999996</v>
      </c>
      <c r="I208" s="277"/>
      <c r="J208" s="273"/>
      <c r="K208" s="273"/>
      <c r="L208" s="278"/>
      <c r="M208" s="279"/>
      <c r="N208" s="280"/>
      <c r="O208" s="280"/>
      <c r="P208" s="280"/>
      <c r="Q208" s="280"/>
      <c r="R208" s="280"/>
      <c r="S208" s="280"/>
      <c r="T208" s="281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82" t="s">
        <v>140</v>
      </c>
      <c r="AU208" s="282" t="s">
        <v>82</v>
      </c>
      <c r="AV208" s="15" t="s">
        <v>131</v>
      </c>
      <c r="AW208" s="15" t="s">
        <v>142</v>
      </c>
      <c r="AX208" s="15" t="s">
        <v>80</v>
      </c>
      <c r="AY208" s="282" t="s">
        <v>123</v>
      </c>
    </row>
    <row r="209" s="2" customFormat="1" ht="49.05" customHeight="1">
      <c r="A209" s="38"/>
      <c r="B209" s="39"/>
      <c r="C209" s="218" t="s">
        <v>261</v>
      </c>
      <c r="D209" s="218" t="s">
        <v>126</v>
      </c>
      <c r="E209" s="219" t="s">
        <v>262</v>
      </c>
      <c r="F209" s="220" t="s">
        <v>263</v>
      </c>
      <c r="G209" s="221" t="s">
        <v>160</v>
      </c>
      <c r="H209" s="222">
        <v>322</v>
      </c>
      <c r="I209" s="223"/>
      <c r="J209" s="224">
        <f>ROUND(I209*H209,2)</f>
        <v>0</v>
      </c>
      <c r="K209" s="220" t="s">
        <v>130</v>
      </c>
      <c r="L209" s="44"/>
      <c r="M209" s="225" t="s">
        <v>1</v>
      </c>
      <c r="N209" s="226" t="s">
        <v>37</v>
      </c>
      <c r="O209" s="91"/>
      <c r="P209" s="227">
        <f>O209*H209</f>
        <v>0</v>
      </c>
      <c r="Q209" s="227">
        <v>0</v>
      </c>
      <c r="R209" s="227">
        <f>Q209*H209</f>
        <v>0</v>
      </c>
      <c r="S209" s="227">
        <v>0</v>
      </c>
      <c r="T209" s="228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9" t="s">
        <v>131</v>
      </c>
      <c r="AT209" s="229" t="s">
        <v>126</v>
      </c>
      <c r="AU209" s="229" t="s">
        <v>82</v>
      </c>
      <c r="AY209" s="17" t="s">
        <v>123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17" t="s">
        <v>80</v>
      </c>
      <c r="BK209" s="230">
        <f>ROUND(I209*H209,2)</f>
        <v>0</v>
      </c>
      <c r="BL209" s="17" t="s">
        <v>131</v>
      </c>
      <c r="BM209" s="229" t="s">
        <v>264</v>
      </c>
    </row>
    <row r="210" s="2" customFormat="1">
      <c r="A210" s="38"/>
      <c r="B210" s="39"/>
      <c r="C210" s="40"/>
      <c r="D210" s="231" t="s">
        <v>133</v>
      </c>
      <c r="E210" s="40"/>
      <c r="F210" s="232" t="s">
        <v>265</v>
      </c>
      <c r="G210" s="40"/>
      <c r="H210" s="40"/>
      <c r="I210" s="233"/>
      <c r="J210" s="40"/>
      <c r="K210" s="40"/>
      <c r="L210" s="44"/>
      <c r="M210" s="234"/>
      <c r="N210" s="235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133</v>
      </c>
      <c r="AU210" s="17" t="s">
        <v>82</v>
      </c>
    </row>
    <row r="211" s="13" customFormat="1">
      <c r="A211" s="13"/>
      <c r="B211" s="246"/>
      <c r="C211" s="247"/>
      <c r="D211" s="248" t="s">
        <v>140</v>
      </c>
      <c r="E211" s="249" t="s">
        <v>1</v>
      </c>
      <c r="F211" s="250" t="s">
        <v>266</v>
      </c>
      <c r="G211" s="247"/>
      <c r="H211" s="251">
        <v>322</v>
      </c>
      <c r="I211" s="252"/>
      <c r="J211" s="247"/>
      <c r="K211" s="247"/>
      <c r="L211" s="253"/>
      <c r="M211" s="254"/>
      <c r="N211" s="255"/>
      <c r="O211" s="255"/>
      <c r="P211" s="255"/>
      <c r="Q211" s="255"/>
      <c r="R211" s="255"/>
      <c r="S211" s="255"/>
      <c r="T211" s="256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7" t="s">
        <v>140</v>
      </c>
      <c r="AU211" s="257" t="s">
        <v>82</v>
      </c>
      <c r="AV211" s="13" t="s">
        <v>82</v>
      </c>
      <c r="AW211" s="13" t="s">
        <v>142</v>
      </c>
      <c r="AX211" s="13" t="s">
        <v>80</v>
      </c>
      <c r="AY211" s="257" t="s">
        <v>123</v>
      </c>
    </row>
    <row r="212" s="2" customFormat="1" ht="49.05" customHeight="1">
      <c r="A212" s="38"/>
      <c r="B212" s="39"/>
      <c r="C212" s="218" t="s">
        <v>267</v>
      </c>
      <c r="D212" s="218" t="s">
        <v>126</v>
      </c>
      <c r="E212" s="219" t="s">
        <v>268</v>
      </c>
      <c r="F212" s="220" t="s">
        <v>269</v>
      </c>
      <c r="G212" s="221" t="s">
        <v>160</v>
      </c>
      <c r="H212" s="222">
        <v>184</v>
      </c>
      <c r="I212" s="223"/>
      <c r="J212" s="224">
        <f>ROUND(I212*H212,2)</f>
        <v>0</v>
      </c>
      <c r="K212" s="220" t="s">
        <v>130</v>
      </c>
      <c r="L212" s="44"/>
      <c r="M212" s="225" t="s">
        <v>1</v>
      </c>
      <c r="N212" s="226" t="s">
        <v>37</v>
      </c>
      <c r="O212" s="91"/>
      <c r="P212" s="227">
        <f>O212*H212</f>
        <v>0</v>
      </c>
      <c r="Q212" s="227">
        <v>0</v>
      </c>
      <c r="R212" s="227">
        <f>Q212*H212</f>
        <v>0</v>
      </c>
      <c r="S212" s="227">
        <v>0</v>
      </c>
      <c r="T212" s="228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9" t="s">
        <v>131</v>
      </c>
      <c r="AT212" s="229" t="s">
        <v>126</v>
      </c>
      <c r="AU212" s="229" t="s">
        <v>82</v>
      </c>
      <c r="AY212" s="17" t="s">
        <v>123</v>
      </c>
      <c r="BE212" s="230">
        <f>IF(N212="základní",J212,0)</f>
        <v>0</v>
      </c>
      <c r="BF212" s="230">
        <f>IF(N212="snížená",J212,0)</f>
        <v>0</v>
      </c>
      <c r="BG212" s="230">
        <f>IF(N212="zákl. přenesená",J212,0)</f>
        <v>0</v>
      </c>
      <c r="BH212" s="230">
        <f>IF(N212="sníž. přenesená",J212,0)</f>
        <v>0</v>
      </c>
      <c r="BI212" s="230">
        <f>IF(N212="nulová",J212,0)</f>
        <v>0</v>
      </c>
      <c r="BJ212" s="17" t="s">
        <v>80</v>
      </c>
      <c r="BK212" s="230">
        <f>ROUND(I212*H212,2)</f>
        <v>0</v>
      </c>
      <c r="BL212" s="17" t="s">
        <v>131</v>
      </c>
      <c r="BM212" s="229" t="s">
        <v>270</v>
      </c>
    </row>
    <row r="213" s="2" customFormat="1">
      <c r="A213" s="38"/>
      <c r="B213" s="39"/>
      <c r="C213" s="40"/>
      <c r="D213" s="231" t="s">
        <v>133</v>
      </c>
      <c r="E213" s="40"/>
      <c r="F213" s="232" t="s">
        <v>271</v>
      </c>
      <c r="G213" s="40"/>
      <c r="H213" s="40"/>
      <c r="I213" s="233"/>
      <c r="J213" s="40"/>
      <c r="K213" s="40"/>
      <c r="L213" s="44"/>
      <c r="M213" s="234"/>
      <c r="N213" s="235"/>
      <c r="O213" s="91"/>
      <c r="P213" s="91"/>
      <c r="Q213" s="91"/>
      <c r="R213" s="91"/>
      <c r="S213" s="91"/>
      <c r="T213" s="92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133</v>
      </c>
      <c r="AU213" s="17" t="s">
        <v>82</v>
      </c>
    </row>
    <row r="214" s="13" customFormat="1">
      <c r="A214" s="13"/>
      <c r="B214" s="246"/>
      <c r="C214" s="247"/>
      <c r="D214" s="248" t="s">
        <v>140</v>
      </c>
      <c r="E214" s="249" t="s">
        <v>1</v>
      </c>
      <c r="F214" s="250" t="s">
        <v>272</v>
      </c>
      <c r="G214" s="247"/>
      <c r="H214" s="251">
        <v>184</v>
      </c>
      <c r="I214" s="252"/>
      <c r="J214" s="247"/>
      <c r="K214" s="247"/>
      <c r="L214" s="253"/>
      <c r="M214" s="254"/>
      <c r="N214" s="255"/>
      <c r="O214" s="255"/>
      <c r="P214" s="255"/>
      <c r="Q214" s="255"/>
      <c r="R214" s="255"/>
      <c r="S214" s="255"/>
      <c r="T214" s="256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7" t="s">
        <v>140</v>
      </c>
      <c r="AU214" s="257" t="s">
        <v>82</v>
      </c>
      <c r="AV214" s="13" t="s">
        <v>82</v>
      </c>
      <c r="AW214" s="13" t="s">
        <v>142</v>
      </c>
      <c r="AX214" s="13" t="s">
        <v>80</v>
      </c>
      <c r="AY214" s="257" t="s">
        <v>123</v>
      </c>
    </row>
    <row r="215" s="2" customFormat="1" ht="24.15" customHeight="1">
      <c r="A215" s="38"/>
      <c r="B215" s="39"/>
      <c r="C215" s="218" t="s">
        <v>273</v>
      </c>
      <c r="D215" s="218" t="s">
        <v>126</v>
      </c>
      <c r="E215" s="219" t="s">
        <v>274</v>
      </c>
      <c r="F215" s="220" t="s">
        <v>275</v>
      </c>
      <c r="G215" s="221" t="s">
        <v>160</v>
      </c>
      <c r="H215" s="222">
        <v>990.05200000000002</v>
      </c>
      <c r="I215" s="223"/>
      <c r="J215" s="224">
        <f>ROUND(I215*H215,2)</f>
        <v>0</v>
      </c>
      <c r="K215" s="220" t="s">
        <v>130</v>
      </c>
      <c r="L215" s="44"/>
      <c r="M215" s="225" t="s">
        <v>1</v>
      </c>
      <c r="N215" s="226" t="s">
        <v>37</v>
      </c>
      <c r="O215" s="91"/>
      <c r="P215" s="227">
        <f>O215*H215</f>
        <v>0</v>
      </c>
      <c r="Q215" s="227">
        <v>0</v>
      </c>
      <c r="R215" s="227">
        <f>Q215*H215</f>
        <v>0</v>
      </c>
      <c r="S215" s="227">
        <v>0</v>
      </c>
      <c r="T215" s="228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9" t="s">
        <v>131</v>
      </c>
      <c r="AT215" s="229" t="s">
        <v>126</v>
      </c>
      <c r="AU215" s="229" t="s">
        <v>82</v>
      </c>
      <c r="AY215" s="17" t="s">
        <v>123</v>
      </c>
      <c r="BE215" s="230">
        <f>IF(N215="základní",J215,0)</f>
        <v>0</v>
      </c>
      <c r="BF215" s="230">
        <f>IF(N215="snížená",J215,0)</f>
        <v>0</v>
      </c>
      <c r="BG215" s="230">
        <f>IF(N215="zákl. přenesená",J215,0)</f>
        <v>0</v>
      </c>
      <c r="BH215" s="230">
        <f>IF(N215="sníž. přenesená",J215,0)</f>
        <v>0</v>
      </c>
      <c r="BI215" s="230">
        <f>IF(N215="nulová",J215,0)</f>
        <v>0</v>
      </c>
      <c r="BJ215" s="17" t="s">
        <v>80</v>
      </c>
      <c r="BK215" s="230">
        <f>ROUND(I215*H215,2)</f>
        <v>0</v>
      </c>
      <c r="BL215" s="17" t="s">
        <v>131</v>
      </c>
      <c r="BM215" s="229" t="s">
        <v>276</v>
      </c>
    </row>
    <row r="216" s="2" customFormat="1">
      <c r="A216" s="38"/>
      <c r="B216" s="39"/>
      <c r="C216" s="40"/>
      <c r="D216" s="231" t="s">
        <v>133</v>
      </c>
      <c r="E216" s="40"/>
      <c r="F216" s="232" t="s">
        <v>277</v>
      </c>
      <c r="G216" s="40"/>
      <c r="H216" s="40"/>
      <c r="I216" s="233"/>
      <c r="J216" s="40"/>
      <c r="K216" s="40"/>
      <c r="L216" s="44"/>
      <c r="M216" s="234"/>
      <c r="N216" s="235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133</v>
      </c>
      <c r="AU216" s="17" t="s">
        <v>82</v>
      </c>
    </row>
    <row r="217" s="13" customFormat="1">
      <c r="A217" s="13"/>
      <c r="B217" s="246"/>
      <c r="C217" s="247"/>
      <c r="D217" s="248" t="s">
        <v>140</v>
      </c>
      <c r="E217" s="249" t="s">
        <v>1</v>
      </c>
      <c r="F217" s="250" t="s">
        <v>278</v>
      </c>
      <c r="G217" s="247"/>
      <c r="H217" s="251">
        <v>506</v>
      </c>
      <c r="I217" s="252"/>
      <c r="J217" s="247"/>
      <c r="K217" s="247"/>
      <c r="L217" s="253"/>
      <c r="M217" s="254"/>
      <c r="N217" s="255"/>
      <c r="O217" s="255"/>
      <c r="P217" s="255"/>
      <c r="Q217" s="255"/>
      <c r="R217" s="255"/>
      <c r="S217" s="255"/>
      <c r="T217" s="256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57" t="s">
        <v>140</v>
      </c>
      <c r="AU217" s="257" t="s">
        <v>82</v>
      </c>
      <c r="AV217" s="13" t="s">
        <v>82</v>
      </c>
      <c r="AW217" s="13" t="s">
        <v>142</v>
      </c>
      <c r="AX217" s="13" t="s">
        <v>72</v>
      </c>
      <c r="AY217" s="257" t="s">
        <v>123</v>
      </c>
    </row>
    <row r="218" s="13" customFormat="1">
      <c r="A218" s="13"/>
      <c r="B218" s="246"/>
      <c r="C218" s="247"/>
      <c r="D218" s="248" t="s">
        <v>140</v>
      </c>
      <c r="E218" s="249" t="s">
        <v>1</v>
      </c>
      <c r="F218" s="250" t="s">
        <v>279</v>
      </c>
      <c r="G218" s="247"/>
      <c r="H218" s="251">
        <v>484.05200000000002</v>
      </c>
      <c r="I218" s="252"/>
      <c r="J218" s="247"/>
      <c r="K218" s="247"/>
      <c r="L218" s="253"/>
      <c r="M218" s="254"/>
      <c r="N218" s="255"/>
      <c r="O218" s="255"/>
      <c r="P218" s="255"/>
      <c r="Q218" s="255"/>
      <c r="R218" s="255"/>
      <c r="S218" s="255"/>
      <c r="T218" s="256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7" t="s">
        <v>140</v>
      </c>
      <c r="AU218" s="257" t="s">
        <v>82</v>
      </c>
      <c r="AV218" s="13" t="s">
        <v>82</v>
      </c>
      <c r="AW218" s="13" t="s">
        <v>142</v>
      </c>
      <c r="AX218" s="13" t="s">
        <v>72</v>
      </c>
      <c r="AY218" s="257" t="s">
        <v>123</v>
      </c>
    </row>
    <row r="219" s="15" customFormat="1">
      <c r="A219" s="15"/>
      <c r="B219" s="272"/>
      <c r="C219" s="273"/>
      <c r="D219" s="248" t="s">
        <v>140</v>
      </c>
      <c r="E219" s="274" t="s">
        <v>1</v>
      </c>
      <c r="F219" s="275" t="s">
        <v>166</v>
      </c>
      <c r="G219" s="273"/>
      <c r="H219" s="276">
        <v>990.05200000000002</v>
      </c>
      <c r="I219" s="277"/>
      <c r="J219" s="273"/>
      <c r="K219" s="273"/>
      <c r="L219" s="278"/>
      <c r="M219" s="279"/>
      <c r="N219" s="280"/>
      <c r="O219" s="280"/>
      <c r="P219" s="280"/>
      <c r="Q219" s="280"/>
      <c r="R219" s="280"/>
      <c r="S219" s="280"/>
      <c r="T219" s="281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82" t="s">
        <v>140</v>
      </c>
      <c r="AU219" s="282" t="s">
        <v>82</v>
      </c>
      <c r="AV219" s="15" t="s">
        <v>131</v>
      </c>
      <c r="AW219" s="15" t="s">
        <v>142</v>
      </c>
      <c r="AX219" s="15" t="s">
        <v>80</v>
      </c>
      <c r="AY219" s="282" t="s">
        <v>123</v>
      </c>
    </row>
    <row r="220" s="2" customFormat="1" ht="24.15" customHeight="1">
      <c r="A220" s="38"/>
      <c r="B220" s="39"/>
      <c r="C220" s="218" t="s">
        <v>280</v>
      </c>
      <c r="D220" s="218" t="s">
        <v>126</v>
      </c>
      <c r="E220" s="219" t="s">
        <v>281</v>
      </c>
      <c r="F220" s="220" t="s">
        <v>282</v>
      </c>
      <c r="G220" s="221" t="s">
        <v>160</v>
      </c>
      <c r="H220" s="222">
        <v>2032.384</v>
      </c>
      <c r="I220" s="223"/>
      <c r="J220" s="224">
        <f>ROUND(I220*H220,2)</f>
        <v>0</v>
      </c>
      <c r="K220" s="220" t="s">
        <v>130</v>
      </c>
      <c r="L220" s="44"/>
      <c r="M220" s="225" t="s">
        <v>1</v>
      </c>
      <c r="N220" s="226" t="s">
        <v>37</v>
      </c>
      <c r="O220" s="91"/>
      <c r="P220" s="227">
        <f>O220*H220</f>
        <v>0</v>
      </c>
      <c r="Q220" s="227">
        <v>0</v>
      </c>
      <c r="R220" s="227">
        <f>Q220*H220</f>
        <v>0</v>
      </c>
      <c r="S220" s="227">
        <v>0</v>
      </c>
      <c r="T220" s="228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9" t="s">
        <v>131</v>
      </c>
      <c r="AT220" s="229" t="s">
        <v>126</v>
      </c>
      <c r="AU220" s="229" t="s">
        <v>82</v>
      </c>
      <c r="AY220" s="17" t="s">
        <v>123</v>
      </c>
      <c r="BE220" s="230">
        <f>IF(N220="základní",J220,0)</f>
        <v>0</v>
      </c>
      <c r="BF220" s="230">
        <f>IF(N220="snížená",J220,0)</f>
        <v>0</v>
      </c>
      <c r="BG220" s="230">
        <f>IF(N220="zákl. přenesená",J220,0)</f>
        <v>0</v>
      </c>
      <c r="BH220" s="230">
        <f>IF(N220="sníž. přenesená",J220,0)</f>
        <v>0</v>
      </c>
      <c r="BI220" s="230">
        <f>IF(N220="nulová",J220,0)</f>
        <v>0</v>
      </c>
      <c r="BJ220" s="17" t="s">
        <v>80</v>
      </c>
      <c r="BK220" s="230">
        <f>ROUND(I220*H220,2)</f>
        <v>0</v>
      </c>
      <c r="BL220" s="17" t="s">
        <v>131</v>
      </c>
      <c r="BM220" s="229" t="s">
        <v>283</v>
      </c>
    </row>
    <row r="221" s="2" customFormat="1">
      <c r="A221" s="38"/>
      <c r="B221" s="39"/>
      <c r="C221" s="40"/>
      <c r="D221" s="231" t="s">
        <v>133</v>
      </c>
      <c r="E221" s="40"/>
      <c r="F221" s="232" t="s">
        <v>284</v>
      </c>
      <c r="G221" s="40"/>
      <c r="H221" s="40"/>
      <c r="I221" s="233"/>
      <c r="J221" s="40"/>
      <c r="K221" s="40"/>
      <c r="L221" s="44"/>
      <c r="M221" s="234"/>
      <c r="N221" s="235"/>
      <c r="O221" s="91"/>
      <c r="P221" s="91"/>
      <c r="Q221" s="91"/>
      <c r="R221" s="91"/>
      <c r="S221" s="91"/>
      <c r="T221" s="9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133</v>
      </c>
      <c r="AU221" s="17" t="s">
        <v>82</v>
      </c>
    </row>
    <row r="222" s="14" customFormat="1">
      <c r="A222" s="14"/>
      <c r="B222" s="262"/>
      <c r="C222" s="263"/>
      <c r="D222" s="248" t="s">
        <v>140</v>
      </c>
      <c r="E222" s="264" t="s">
        <v>1</v>
      </c>
      <c r="F222" s="265" t="s">
        <v>285</v>
      </c>
      <c r="G222" s="263"/>
      <c r="H222" s="264" t="s">
        <v>1</v>
      </c>
      <c r="I222" s="266"/>
      <c r="J222" s="263"/>
      <c r="K222" s="263"/>
      <c r="L222" s="267"/>
      <c r="M222" s="268"/>
      <c r="N222" s="269"/>
      <c r="O222" s="269"/>
      <c r="P222" s="269"/>
      <c r="Q222" s="269"/>
      <c r="R222" s="269"/>
      <c r="S222" s="269"/>
      <c r="T222" s="270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71" t="s">
        <v>140</v>
      </c>
      <c r="AU222" s="271" t="s">
        <v>82</v>
      </c>
      <c r="AV222" s="14" t="s">
        <v>80</v>
      </c>
      <c r="AW222" s="14" t="s">
        <v>142</v>
      </c>
      <c r="AX222" s="14" t="s">
        <v>72</v>
      </c>
      <c r="AY222" s="271" t="s">
        <v>123</v>
      </c>
    </row>
    <row r="223" s="13" customFormat="1">
      <c r="A223" s="13"/>
      <c r="B223" s="246"/>
      <c r="C223" s="247"/>
      <c r="D223" s="248" t="s">
        <v>140</v>
      </c>
      <c r="E223" s="249" t="s">
        <v>1</v>
      </c>
      <c r="F223" s="250" t="s">
        <v>286</v>
      </c>
      <c r="G223" s="247"/>
      <c r="H223" s="251">
        <v>1020.384</v>
      </c>
      <c r="I223" s="252"/>
      <c r="J223" s="247"/>
      <c r="K223" s="247"/>
      <c r="L223" s="253"/>
      <c r="M223" s="254"/>
      <c r="N223" s="255"/>
      <c r="O223" s="255"/>
      <c r="P223" s="255"/>
      <c r="Q223" s="255"/>
      <c r="R223" s="255"/>
      <c r="S223" s="255"/>
      <c r="T223" s="256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7" t="s">
        <v>140</v>
      </c>
      <c r="AU223" s="257" t="s">
        <v>82</v>
      </c>
      <c r="AV223" s="13" t="s">
        <v>82</v>
      </c>
      <c r="AW223" s="13" t="s">
        <v>142</v>
      </c>
      <c r="AX223" s="13" t="s">
        <v>72</v>
      </c>
      <c r="AY223" s="257" t="s">
        <v>123</v>
      </c>
    </row>
    <row r="224" s="13" customFormat="1">
      <c r="A224" s="13"/>
      <c r="B224" s="246"/>
      <c r="C224" s="247"/>
      <c r="D224" s="248" t="s">
        <v>140</v>
      </c>
      <c r="E224" s="249" t="s">
        <v>1</v>
      </c>
      <c r="F224" s="250" t="s">
        <v>287</v>
      </c>
      <c r="G224" s="247"/>
      <c r="H224" s="251">
        <v>1012</v>
      </c>
      <c r="I224" s="252"/>
      <c r="J224" s="247"/>
      <c r="K224" s="247"/>
      <c r="L224" s="253"/>
      <c r="M224" s="254"/>
      <c r="N224" s="255"/>
      <c r="O224" s="255"/>
      <c r="P224" s="255"/>
      <c r="Q224" s="255"/>
      <c r="R224" s="255"/>
      <c r="S224" s="255"/>
      <c r="T224" s="25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7" t="s">
        <v>140</v>
      </c>
      <c r="AU224" s="257" t="s">
        <v>82</v>
      </c>
      <c r="AV224" s="13" t="s">
        <v>82</v>
      </c>
      <c r="AW224" s="13" t="s">
        <v>142</v>
      </c>
      <c r="AX224" s="13" t="s">
        <v>72</v>
      </c>
      <c r="AY224" s="257" t="s">
        <v>123</v>
      </c>
    </row>
    <row r="225" s="15" customFormat="1">
      <c r="A225" s="15"/>
      <c r="B225" s="272"/>
      <c r="C225" s="273"/>
      <c r="D225" s="248" t="s">
        <v>140</v>
      </c>
      <c r="E225" s="274" t="s">
        <v>1</v>
      </c>
      <c r="F225" s="275" t="s">
        <v>166</v>
      </c>
      <c r="G225" s="273"/>
      <c r="H225" s="276">
        <v>2032.384</v>
      </c>
      <c r="I225" s="277"/>
      <c r="J225" s="273"/>
      <c r="K225" s="273"/>
      <c r="L225" s="278"/>
      <c r="M225" s="279"/>
      <c r="N225" s="280"/>
      <c r="O225" s="280"/>
      <c r="P225" s="280"/>
      <c r="Q225" s="280"/>
      <c r="R225" s="280"/>
      <c r="S225" s="280"/>
      <c r="T225" s="281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82" t="s">
        <v>140</v>
      </c>
      <c r="AU225" s="282" t="s">
        <v>82</v>
      </c>
      <c r="AV225" s="15" t="s">
        <v>131</v>
      </c>
      <c r="AW225" s="15" t="s">
        <v>142</v>
      </c>
      <c r="AX225" s="15" t="s">
        <v>80</v>
      </c>
      <c r="AY225" s="282" t="s">
        <v>123</v>
      </c>
    </row>
    <row r="226" s="2" customFormat="1" ht="44.25" customHeight="1">
      <c r="A226" s="38"/>
      <c r="B226" s="39"/>
      <c r="C226" s="218" t="s">
        <v>288</v>
      </c>
      <c r="D226" s="218" t="s">
        <v>126</v>
      </c>
      <c r="E226" s="219" t="s">
        <v>289</v>
      </c>
      <c r="F226" s="220" t="s">
        <v>290</v>
      </c>
      <c r="G226" s="221" t="s">
        <v>160</v>
      </c>
      <c r="H226" s="222">
        <v>322</v>
      </c>
      <c r="I226" s="223"/>
      <c r="J226" s="224">
        <f>ROUND(I226*H226,2)</f>
        <v>0</v>
      </c>
      <c r="K226" s="220" t="s">
        <v>130</v>
      </c>
      <c r="L226" s="44"/>
      <c r="M226" s="225" t="s">
        <v>1</v>
      </c>
      <c r="N226" s="226" t="s">
        <v>37</v>
      </c>
      <c r="O226" s="91"/>
      <c r="P226" s="227">
        <f>O226*H226</f>
        <v>0</v>
      </c>
      <c r="Q226" s="227">
        <v>0</v>
      </c>
      <c r="R226" s="227">
        <f>Q226*H226</f>
        <v>0</v>
      </c>
      <c r="S226" s="227">
        <v>0</v>
      </c>
      <c r="T226" s="228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9" t="s">
        <v>131</v>
      </c>
      <c r="AT226" s="229" t="s">
        <v>126</v>
      </c>
      <c r="AU226" s="229" t="s">
        <v>82</v>
      </c>
      <c r="AY226" s="17" t="s">
        <v>123</v>
      </c>
      <c r="BE226" s="230">
        <f>IF(N226="základní",J226,0)</f>
        <v>0</v>
      </c>
      <c r="BF226" s="230">
        <f>IF(N226="snížená",J226,0)</f>
        <v>0</v>
      </c>
      <c r="BG226" s="230">
        <f>IF(N226="zákl. přenesená",J226,0)</f>
        <v>0</v>
      </c>
      <c r="BH226" s="230">
        <f>IF(N226="sníž. přenesená",J226,0)</f>
        <v>0</v>
      </c>
      <c r="BI226" s="230">
        <f>IF(N226="nulová",J226,0)</f>
        <v>0</v>
      </c>
      <c r="BJ226" s="17" t="s">
        <v>80</v>
      </c>
      <c r="BK226" s="230">
        <f>ROUND(I226*H226,2)</f>
        <v>0</v>
      </c>
      <c r="BL226" s="17" t="s">
        <v>131</v>
      </c>
      <c r="BM226" s="229" t="s">
        <v>291</v>
      </c>
    </row>
    <row r="227" s="2" customFormat="1">
      <c r="A227" s="38"/>
      <c r="B227" s="39"/>
      <c r="C227" s="40"/>
      <c r="D227" s="231" t="s">
        <v>133</v>
      </c>
      <c r="E227" s="40"/>
      <c r="F227" s="232" t="s">
        <v>292</v>
      </c>
      <c r="G227" s="40"/>
      <c r="H227" s="40"/>
      <c r="I227" s="233"/>
      <c r="J227" s="40"/>
      <c r="K227" s="40"/>
      <c r="L227" s="44"/>
      <c r="M227" s="234"/>
      <c r="N227" s="235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133</v>
      </c>
      <c r="AU227" s="17" t="s">
        <v>82</v>
      </c>
    </row>
    <row r="228" s="13" customFormat="1">
      <c r="A228" s="13"/>
      <c r="B228" s="246"/>
      <c r="C228" s="247"/>
      <c r="D228" s="248" t="s">
        <v>140</v>
      </c>
      <c r="E228" s="249" t="s">
        <v>1</v>
      </c>
      <c r="F228" s="250" t="s">
        <v>266</v>
      </c>
      <c r="G228" s="247"/>
      <c r="H228" s="251">
        <v>322</v>
      </c>
      <c r="I228" s="252"/>
      <c r="J228" s="247"/>
      <c r="K228" s="247"/>
      <c r="L228" s="253"/>
      <c r="M228" s="254"/>
      <c r="N228" s="255"/>
      <c r="O228" s="255"/>
      <c r="P228" s="255"/>
      <c r="Q228" s="255"/>
      <c r="R228" s="255"/>
      <c r="S228" s="255"/>
      <c r="T228" s="256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7" t="s">
        <v>140</v>
      </c>
      <c r="AU228" s="257" t="s">
        <v>82</v>
      </c>
      <c r="AV228" s="13" t="s">
        <v>82</v>
      </c>
      <c r="AW228" s="13" t="s">
        <v>142</v>
      </c>
      <c r="AX228" s="13" t="s">
        <v>80</v>
      </c>
      <c r="AY228" s="257" t="s">
        <v>123</v>
      </c>
    </row>
    <row r="229" s="2" customFormat="1" ht="44.25" customHeight="1">
      <c r="A229" s="38"/>
      <c r="B229" s="39"/>
      <c r="C229" s="218" t="s">
        <v>293</v>
      </c>
      <c r="D229" s="218" t="s">
        <v>126</v>
      </c>
      <c r="E229" s="219" t="s">
        <v>294</v>
      </c>
      <c r="F229" s="220" t="s">
        <v>295</v>
      </c>
      <c r="G229" s="221" t="s">
        <v>160</v>
      </c>
      <c r="H229" s="222">
        <v>720.33199999999999</v>
      </c>
      <c r="I229" s="223"/>
      <c r="J229" s="224">
        <f>ROUND(I229*H229,2)</f>
        <v>0</v>
      </c>
      <c r="K229" s="220" t="s">
        <v>130</v>
      </c>
      <c r="L229" s="44"/>
      <c r="M229" s="225" t="s">
        <v>1</v>
      </c>
      <c r="N229" s="226" t="s">
        <v>37</v>
      </c>
      <c r="O229" s="91"/>
      <c r="P229" s="227">
        <f>O229*H229</f>
        <v>0</v>
      </c>
      <c r="Q229" s="227">
        <v>0</v>
      </c>
      <c r="R229" s="227">
        <f>Q229*H229</f>
        <v>0</v>
      </c>
      <c r="S229" s="227">
        <v>0</v>
      </c>
      <c r="T229" s="228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9" t="s">
        <v>131</v>
      </c>
      <c r="AT229" s="229" t="s">
        <v>126</v>
      </c>
      <c r="AU229" s="229" t="s">
        <v>82</v>
      </c>
      <c r="AY229" s="17" t="s">
        <v>123</v>
      </c>
      <c r="BE229" s="230">
        <f>IF(N229="základní",J229,0)</f>
        <v>0</v>
      </c>
      <c r="BF229" s="230">
        <f>IF(N229="snížená",J229,0)</f>
        <v>0</v>
      </c>
      <c r="BG229" s="230">
        <f>IF(N229="zákl. přenesená",J229,0)</f>
        <v>0</v>
      </c>
      <c r="BH229" s="230">
        <f>IF(N229="sníž. přenesená",J229,0)</f>
        <v>0</v>
      </c>
      <c r="BI229" s="230">
        <f>IF(N229="nulová",J229,0)</f>
        <v>0</v>
      </c>
      <c r="BJ229" s="17" t="s">
        <v>80</v>
      </c>
      <c r="BK229" s="230">
        <f>ROUND(I229*H229,2)</f>
        <v>0</v>
      </c>
      <c r="BL229" s="17" t="s">
        <v>131</v>
      </c>
      <c r="BM229" s="229" t="s">
        <v>296</v>
      </c>
    </row>
    <row r="230" s="2" customFormat="1">
      <c r="A230" s="38"/>
      <c r="B230" s="39"/>
      <c r="C230" s="40"/>
      <c r="D230" s="231" t="s">
        <v>133</v>
      </c>
      <c r="E230" s="40"/>
      <c r="F230" s="232" t="s">
        <v>297</v>
      </c>
      <c r="G230" s="40"/>
      <c r="H230" s="40"/>
      <c r="I230" s="233"/>
      <c r="J230" s="40"/>
      <c r="K230" s="40"/>
      <c r="L230" s="44"/>
      <c r="M230" s="234"/>
      <c r="N230" s="235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133</v>
      </c>
      <c r="AU230" s="17" t="s">
        <v>82</v>
      </c>
    </row>
    <row r="231" s="14" customFormat="1">
      <c r="A231" s="14"/>
      <c r="B231" s="262"/>
      <c r="C231" s="263"/>
      <c r="D231" s="248" t="s">
        <v>140</v>
      </c>
      <c r="E231" s="264" t="s">
        <v>1</v>
      </c>
      <c r="F231" s="265" t="s">
        <v>298</v>
      </c>
      <c r="G231" s="263"/>
      <c r="H231" s="264" t="s">
        <v>1</v>
      </c>
      <c r="I231" s="266"/>
      <c r="J231" s="263"/>
      <c r="K231" s="263"/>
      <c r="L231" s="267"/>
      <c r="M231" s="268"/>
      <c r="N231" s="269"/>
      <c r="O231" s="269"/>
      <c r="P231" s="269"/>
      <c r="Q231" s="269"/>
      <c r="R231" s="269"/>
      <c r="S231" s="269"/>
      <c r="T231" s="270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71" t="s">
        <v>140</v>
      </c>
      <c r="AU231" s="271" t="s">
        <v>82</v>
      </c>
      <c r="AV231" s="14" t="s">
        <v>80</v>
      </c>
      <c r="AW231" s="14" t="s">
        <v>142</v>
      </c>
      <c r="AX231" s="14" t="s">
        <v>72</v>
      </c>
      <c r="AY231" s="271" t="s">
        <v>123</v>
      </c>
    </row>
    <row r="232" s="13" customFormat="1">
      <c r="A232" s="13"/>
      <c r="B232" s="246"/>
      <c r="C232" s="247"/>
      <c r="D232" s="248" t="s">
        <v>140</v>
      </c>
      <c r="E232" s="249" t="s">
        <v>1</v>
      </c>
      <c r="F232" s="250" t="s">
        <v>164</v>
      </c>
      <c r="G232" s="247"/>
      <c r="H232" s="251">
        <v>410</v>
      </c>
      <c r="I232" s="252"/>
      <c r="J232" s="247"/>
      <c r="K232" s="247"/>
      <c r="L232" s="253"/>
      <c r="M232" s="254"/>
      <c r="N232" s="255"/>
      <c r="O232" s="255"/>
      <c r="P232" s="255"/>
      <c r="Q232" s="255"/>
      <c r="R232" s="255"/>
      <c r="S232" s="255"/>
      <c r="T232" s="256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7" t="s">
        <v>140</v>
      </c>
      <c r="AU232" s="257" t="s">
        <v>82</v>
      </c>
      <c r="AV232" s="13" t="s">
        <v>82</v>
      </c>
      <c r="AW232" s="13" t="s">
        <v>142</v>
      </c>
      <c r="AX232" s="13" t="s">
        <v>72</v>
      </c>
      <c r="AY232" s="257" t="s">
        <v>123</v>
      </c>
    </row>
    <row r="233" s="13" customFormat="1">
      <c r="A233" s="13"/>
      <c r="B233" s="246"/>
      <c r="C233" s="247"/>
      <c r="D233" s="248" t="s">
        <v>140</v>
      </c>
      <c r="E233" s="249" t="s">
        <v>1</v>
      </c>
      <c r="F233" s="250" t="s">
        <v>189</v>
      </c>
      <c r="G233" s="247"/>
      <c r="H233" s="251">
        <v>34.399999999999999</v>
      </c>
      <c r="I233" s="252"/>
      <c r="J233" s="247"/>
      <c r="K233" s="247"/>
      <c r="L233" s="253"/>
      <c r="M233" s="254"/>
      <c r="N233" s="255"/>
      <c r="O233" s="255"/>
      <c r="P233" s="255"/>
      <c r="Q233" s="255"/>
      <c r="R233" s="255"/>
      <c r="S233" s="255"/>
      <c r="T233" s="256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57" t="s">
        <v>140</v>
      </c>
      <c r="AU233" s="257" t="s">
        <v>82</v>
      </c>
      <c r="AV233" s="13" t="s">
        <v>82</v>
      </c>
      <c r="AW233" s="13" t="s">
        <v>142</v>
      </c>
      <c r="AX233" s="13" t="s">
        <v>72</v>
      </c>
      <c r="AY233" s="257" t="s">
        <v>123</v>
      </c>
    </row>
    <row r="234" s="13" customFormat="1">
      <c r="A234" s="13"/>
      <c r="B234" s="246"/>
      <c r="C234" s="247"/>
      <c r="D234" s="248" t="s">
        <v>140</v>
      </c>
      <c r="E234" s="249" t="s">
        <v>1</v>
      </c>
      <c r="F234" s="250" t="s">
        <v>259</v>
      </c>
      <c r="G234" s="247"/>
      <c r="H234" s="251">
        <v>-26.408000000000001</v>
      </c>
      <c r="I234" s="252"/>
      <c r="J234" s="247"/>
      <c r="K234" s="247"/>
      <c r="L234" s="253"/>
      <c r="M234" s="254"/>
      <c r="N234" s="255"/>
      <c r="O234" s="255"/>
      <c r="P234" s="255"/>
      <c r="Q234" s="255"/>
      <c r="R234" s="255"/>
      <c r="S234" s="255"/>
      <c r="T234" s="256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7" t="s">
        <v>140</v>
      </c>
      <c r="AU234" s="257" t="s">
        <v>82</v>
      </c>
      <c r="AV234" s="13" t="s">
        <v>82</v>
      </c>
      <c r="AW234" s="13" t="s">
        <v>142</v>
      </c>
      <c r="AX234" s="13" t="s">
        <v>72</v>
      </c>
      <c r="AY234" s="257" t="s">
        <v>123</v>
      </c>
    </row>
    <row r="235" s="13" customFormat="1">
      <c r="A235" s="13"/>
      <c r="B235" s="246"/>
      <c r="C235" s="247"/>
      <c r="D235" s="248" t="s">
        <v>140</v>
      </c>
      <c r="E235" s="249" t="s">
        <v>1</v>
      </c>
      <c r="F235" s="250" t="s">
        <v>190</v>
      </c>
      <c r="G235" s="247"/>
      <c r="H235" s="251">
        <v>61.460000000000001</v>
      </c>
      <c r="I235" s="252"/>
      <c r="J235" s="247"/>
      <c r="K235" s="247"/>
      <c r="L235" s="253"/>
      <c r="M235" s="254"/>
      <c r="N235" s="255"/>
      <c r="O235" s="255"/>
      <c r="P235" s="255"/>
      <c r="Q235" s="255"/>
      <c r="R235" s="255"/>
      <c r="S235" s="255"/>
      <c r="T235" s="256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57" t="s">
        <v>140</v>
      </c>
      <c r="AU235" s="257" t="s">
        <v>82</v>
      </c>
      <c r="AV235" s="13" t="s">
        <v>82</v>
      </c>
      <c r="AW235" s="13" t="s">
        <v>142</v>
      </c>
      <c r="AX235" s="13" t="s">
        <v>72</v>
      </c>
      <c r="AY235" s="257" t="s">
        <v>123</v>
      </c>
    </row>
    <row r="236" s="14" customFormat="1">
      <c r="A236" s="14"/>
      <c r="B236" s="262"/>
      <c r="C236" s="263"/>
      <c r="D236" s="248" t="s">
        <v>140</v>
      </c>
      <c r="E236" s="264" t="s">
        <v>1</v>
      </c>
      <c r="F236" s="265" t="s">
        <v>177</v>
      </c>
      <c r="G236" s="263"/>
      <c r="H236" s="264" t="s">
        <v>1</v>
      </c>
      <c r="I236" s="266"/>
      <c r="J236" s="263"/>
      <c r="K236" s="263"/>
      <c r="L236" s="267"/>
      <c r="M236" s="268"/>
      <c r="N236" s="269"/>
      <c r="O236" s="269"/>
      <c r="P236" s="269"/>
      <c r="Q236" s="269"/>
      <c r="R236" s="269"/>
      <c r="S236" s="269"/>
      <c r="T236" s="270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71" t="s">
        <v>140</v>
      </c>
      <c r="AU236" s="271" t="s">
        <v>82</v>
      </c>
      <c r="AV236" s="14" t="s">
        <v>80</v>
      </c>
      <c r="AW236" s="14" t="s">
        <v>142</v>
      </c>
      <c r="AX236" s="14" t="s">
        <v>72</v>
      </c>
      <c r="AY236" s="271" t="s">
        <v>123</v>
      </c>
    </row>
    <row r="237" s="13" customFormat="1">
      <c r="A237" s="13"/>
      <c r="B237" s="246"/>
      <c r="C237" s="247"/>
      <c r="D237" s="248" t="s">
        <v>140</v>
      </c>
      <c r="E237" s="249" t="s">
        <v>1</v>
      </c>
      <c r="F237" s="250" t="s">
        <v>191</v>
      </c>
      <c r="G237" s="247"/>
      <c r="H237" s="251">
        <v>41.079999999999998</v>
      </c>
      <c r="I237" s="252"/>
      <c r="J237" s="247"/>
      <c r="K237" s="247"/>
      <c r="L237" s="253"/>
      <c r="M237" s="254"/>
      <c r="N237" s="255"/>
      <c r="O237" s="255"/>
      <c r="P237" s="255"/>
      <c r="Q237" s="255"/>
      <c r="R237" s="255"/>
      <c r="S237" s="255"/>
      <c r="T237" s="256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57" t="s">
        <v>140</v>
      </c>
      <c r="AU237" s="257" t="s">
        <v>82</v>
      </c>
      <c r="AV237" s="13" t="s">
        <v>82</v>
      </c>
      <c r="AW237" s="13" t="s">
        <v>142</v>
      </c>
      <c r="AX237" s="13" t="s">
        <v>72</v>
      </c>
      <c r="AY237" s="257" t="s">
        <v>123</v>
      </c>
    </row>
    <row r="238" s="13" customFormat="1">
      <c r="A238" s="13"/>
      <c r="B238" s="246"/>
      <c r="C238" s="247"/>
      <c r="D238" s="248" t="s">
        <v>140</v>
      </c>
      <c r="E238" s="249" t="s">
        <v>1</v>
      </c>
      <c r="F238" s="250" t="s">
        <v>299</v>
      </c>
      <c r="G238" s="247"/>
      <c r="H238" s="251">
        <v>15.800000000000001</v>
      </c>
      <c r="I238" s="252"/>
      <c r="J238" s="247"/>
      <c r="K238" s="247"/>
      <c r="L238" s="253"/>
      <c r="M238" s="254"/>
      <c r="N238" s="255"/>
      <c r="O238" s="255"/>
      <c r="P238" s="255"/>
      <c r="Q238" s="255"/>
      <c r="R238" s="255"/>
      <c r="S238" s="255"/>
      <c r="T238" s="256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7" t="s">
        <v>140</v>
      </c>
      <c r="AU238" s="257" t="s">
        <v>82</v>
      </c>
      <c r="AV238" s="13" t="s">
        <v>82</v>
      </c>
      <c r="AW238" s="13" t="s">
        <v>142</v>
      </c>
      <c r="AX238" s="13" t="s">
        <v>72</v>
      </c>
      <c r="AY238" s="257" t="s">
        <v>123</v>
      </c>
    </row>
    <row r="239" s="13" customFormat="1">
      <c r="A239" s="13"/>
      <c r="B239" s="246"/>
      <c r="C239" s="247"/>
      <c r="D239" s="248" t="s">
        <v>140</v>
      </c>
      <c r="E239" s="249" t="s">
        <v>1</v>
      </c>
      <c r="F239" s="250" t="s">
        <v>272</v>
      </c>
      <c r="G239" s="247"/>
      <c r="H239" s="251">
        <v>184</v>
      </c>
      <c r="I239" s="252"/>
      <c r="J239" s="247"/>
      <c r="K239" s="247"/>
      <c r="L239" s="253"/>
      <c r="M239" s="254"/>
      <c r="N239" s="255"/>
      <c r="O239" s="255"/>
      <c r="P239" s="255"/>
      <c r="Q239" s="255"/>
      <c r="R239" s="255"/>
      <c r="S239" s="255"/>
      <c r="T239" s="256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57" t="s">
        <v>140</v>
      </c>
      <c r="AU239" s="257" t="s">
        <v>82</v>
      </c>
      <c r="AV239" s="13" t="s">
        <v>82</v>
      </c>
      <c r="AW239" s="13" t="s">
        <v>142</v>
      </c>
      <c r="AX239" s="13" t="s">
        <v>72</v>
      </c>
      <c r="AY239" s="257" t="s">
        <v>123</v>
      </c>
    </row>
    <row r="240" s="15" customFormat="1">
      <c r="A240" s="15"/>
      <c r="B240" s="272"/>
      <c r="C240" s="273"/>
      <c r="D240" s="248" t="s">
        <v>140</v>
      </c>
      <c r="E240" s="274" t="s">
        <v>1</v>
      </c>
      <c r="F240" s="275" t="s">
        <v>166</v>
      </c>
      <c r="G240" s="273"/>
      <c r="H240" s="276">
        <v>720.33199999999999</v>
      </c>
      <c r="I240" s="277"/>
      <c r="J240" s="273"/>
      <c r="K240" s="273"/>
      <c r="L240" s="278"/>
      <c r="M240" s="279"/>
      <c r="N240" s="280"/>
      <c r="O240" s="280"/>
      <c r="P240" s="280"/>
      <c r="Q240" s="280"/>
      <c r="R240" s="280"/>
      <c r="S240" s="280"/>
      <c r="T240" s="281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82" t="s">
        <v>140</v>
      </c>
      <c r="AU240" s="282" t="s">
        <v>82</v>
      </c>
      <c r="AV240" s="15" t="s">
        <v>131</v>
      </c>
      <c r="AW240" s="15" t="s">
        <v>142</v>
      </c>
      <c r="AX240" s="15" t="s">
        <v>80</v>
      </c>
      <c r="AY240" s="282" t="s">
        <v>123</v>
      </c>
    </row>
    <row r="241" s="2" customFormat="1" ht="44.25" customHeight="1">
      <c r="A241" s="38"/>
      <c r="B241" s="39"/>
      <c r="C241" s="218" t="s">
        <v>300</v>
      </c>
      <c r="D241" s="218" t="s">
        <v>126</v>
      </c>
      <c r="E241" s="219" t="s">
        <v>301</v>
      </c>
      <c r="F241" s="220" t="s">
        <v>302</v>
      </c>
      <c r="G241" s="221" t="s">
        <v>160</v>
      </c>
      <c r="H241" s="222">
        <v>322</v>
      </c>
      <c r="I241" s="223"/>
      <c r="J241" s="224">
        <f>ROUND(I241*H241,2)</f>
        <v>0</v>
      </c>
      <c r="K241" s="220" t="s">
        <v>130</v>
      </c>
      <c r="L241" s="44"/>
      <c r="M241" s="225" t="s">
        <v>1</v>
      </c>
      <c r="N241" s="226" t="s">
        <v>37</v>
      </c>
      <c r="O241" s="91"/>
      <c r="P241" s="227">
        <f>O241*H241</f>
        <v>0</v>
      </c>
      <c r="Q241" s="227">
        <v>0</v>
      </c>
      <c r="R241" s="227">
        <f>Q241*H241</f>
        <v>0</v>
      </c>
      <c r="S241" s="227">
        <v>0</v>
      </c>
      <c r="T241" s="228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9" t="s">
        <v>131</v>
      </c>
      <c r="AT241" s="229" t="s">
        <v>126</v>
      </c>
      <c r="AU241" s="229" t="s">
        <v>82</v>
      </c>
      <c r="AY241" s="17" t="s">
        <v>123</v>
      </c>
      <c r="BE241" s="230">
        <f>IF(N241="základní",J241,0)</f>
        <v>0</v>
      </c>
      <c r="BF241" s="230">
        <f>IF(N241="snížená",J241,0)</f>
        <v>0</v>
      </c>
      <c r="BG241" s="230">
        <f>IF(N241="zákl. přenesená",J241,0)</f>
        <v>0</v>
      </c>
      <c r="BH241" s="230">
        <f>IF(N241="sníž. přenesená",J241,0)</f>
        <v>0</v>
      </c>
      <c r="BI241" s="230">
        <f>IF(N241="nulová",J241,0)</f>
        <v>0</v>
      </c>
      <c r="BJ241" s="17" t="s">
        <v>80</v>
      </c>
      <c r="BK241" s="230">
        <f>ROUND(I241*H241,2)</f>
        <v>0</v>
      </c>
      <c r="BL241" s="17" t="s">
        <v>131</v>
      </c>
      <c r="BM241" s="229" t="s">
        <v>303</v>
      </c>
    </row>
    <row r="242" s="2" customFormat="1">
      <c r="A242" s="38"/>
      <c r="B242" s="39"/>
      <c r="C242" s="40"/>
      <c r="D242" s="231" t="s">
        <v>133</v>
      </c>
      <c r="E242" s="40"/>
      <c r="F242" s="232" t="s">
        <v>304</v>
      </c>
      <c r="G242" s="40"/>
      <c r="H242" s="40"/>
      <c r="I242" s="233"/>
      <c r="J242" s="40"/>
      <c r="K242" s="40"/>
      <c r="L242" s="44"/>
      <c r="M242" s="234"/>
      <c r="N242" s="235"/>
      <c r="O242" s="91"/>
      <c r="P242" s="91"/>
      <c r="Q242" s="91"/>
      <c r="R242" s="91"/>
      <c r="S242" s="91"/>
      <c r="T242" s="92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133</v>
      </c>
      <c r="AU242" s="17" t="s">
        <v>82</v>
      </c>
    </row>
    <row r="243" s="13" customFormat="1">
      <c r="A243" s="13"/>
      <c r="B243" s="246"/>
      <c r="C243" s="247"/>
      <c r="D243" s="248" t="s">
        <v>140</v>
      </c>
      <c r="E243" s="249" t="s">
        <v>1</v>
      </c>
      <c r="F243" s="250" t="s">
        <v>266</v>
      </c>
      <c r="G243" s="247"/>
      <c r="H243" s="251">
        <v>322</v>
      </c>
      <c r="I243" s="252"/>
      <c r="J243" s="247"/>
      <c r="K243" s="247"/>
      <c r="L243" s="253"/>
      <c r="M243" s="254"/>
      <c r="N243" s="255"/>
      <c r="O243" s="255"/>
      <c r="P243" s="255"/>
      <c r="Q243" s="255"/>
      <c r="R243" s="255"/>
      <c r="S243" s="255"/>
      <c r="T243" s="256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7" t="s">
        <v>140</v>
      </c>
      <c r="AU243" s="257" t="s">
        <v>82</v>
      </c>
      <c r="AV243" s="13" t="s">
        <v>82</v>
      </c>
      <c r="AW243" s="13" t="s">
        <v>142</v>
      </c>
      <c r="AX243" s="13" t="s">
        <v>80</v>
      </c>
      <c r="AY243" s="257" t="s">
        <v>123</v>
      </c>
    </row>
    <row r="244" s="2" customFormat="1" ht="44.25" customHeight="1">
      <c r="A244" s="38"/>
      <c r="B244" s="39"/>
      <c r="C244" s="218" t="s">
        <v>305</v>
      </c>
      <c r="D244" s="218" t="s">
        <v>126</v>
      </c>
      <c r="E244" s="219" t="s">
        <v>306</v>
      </c>
      <c r="F244" s="220" t="s">
        <v>307</v>
      </c>
      <c r="G244" s="221" t="s">
        <v>160</v>
      </c>
      <c r="H244" s="222">
        <v>668.05200000000002</v>
      </c>
      <c r="I244" s="223"/>
      <c r="J244" s="224">
        <f>ROUND(I244*H244,2)</f>
        <v>0</v>
      </c>
      <c r="K244" s="220" t="s">
        <v>130</v>
      </c>
      <c r="L244" s="44"/>
      <c r="M244" s="225" t="s">
        <v>1</v>
      </c>
      <c r="N244" s="226" t="s">
        <v>37</v>
      </c>
      <c r="O244" s="91"/>
      <c r="P244" s="227">
        <f>O244*H244</f>
        <v>0</v>
      </c>
      <c r="Q244" s="227">
        <v>0</v>
      </c>
      <c r="R244" s="227">
        <f>Q244*H244</f>
        <v>0</v>
      </c>
      <c r="S244" s="227">
        <v>0</v>
      </c>
      <c r="T244" s="228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9" t="s">
        <v>131</v>
      </c>
      <c r="AT244" s="229" t="s">
        <v>126</v>
      </c>
      <c r="AU244" s="229" t="s">
        <v>82</v>
      </c>
      <c r="AY244" s="17" t="s">
        <v>123</v>
      </c>
      <c r="BE244" s="230">
        <f>IF(N244="základní",J244,0)</f>
        <v>0</v>
      </c>
      <c r="BF244" s="230">
        <f>IF(N244="snížená",J244,0)</f>
        <v>0</v>
      </c>
      <c r="BG244" s="230">
        <f>IF(N244="zákl. přenesená",J244,0)</f>
        <v>0</v>
      </c>
      <c r="BH244" s="230">
        <f>IF(N244="sníž. přenesená",J244,0)</f>
        <v>0</v>
      </c>
      <c r="BI244" s="230">
        <f>IF(N244="nulová",J244,0)</f>
        <v>0</v>
      </c>
      <c r="BJ244" s="17" t="s">
        <v>80</v>
      </c>
      <c r="BK244" s="230">
        <f>ROUND(I244*H244,2)</f>
        <v>0</v>
      </c>
      <c r="BL244" s="17" t="s">
        <v>131</v>
      </c>
      <c r="BM244" s="229" t="s">
        <v>308</v>
      </c>
    </row>
    <row r="245" s="2" customFormat="1">
      <c r="A245" s="38"/>
      <c r="B245" s="39"/>
      <c r="C245" s="40"/>
      <c r="D245" s="231" t="s">
        <v>133</v>
      </c>
      <c r="E245" s="40"/>
      <c r="F245" s="232" t="s">
        <v>309</v>
      </c>
      <c r="G245" s="40"/>
      <c r="H245" s="40"/>
      <c r="I245" s="233"/>
      <c r="J245" s="40"/>
      <c r="K245" s="40"/>
      <c r="L245" s="44"/>
      <c r="M245" s="234"/>
      <c r="N245" s="235"/>
      <c r="O245" s="91"/>
      <c r="P245" s="91"/>
      <c r="Q245" s="91"/>
      <c r="R245" s="91"/>
      <c r="S245" s="91"/>
      <c r="T245" s="92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133</v>
      </c>
      <c r="AU245" s="17" t="s">
        <v>82</v>
      </c>
    </row>
    <row r="246" s="14" customFormat="1">
      <c r="A246" s="14"/>
      <c r="B246" s="262"/>
      <c r="C246" s="263"/>
      <c r="D246" s="248" t="s">
        <v>140</v>
      </c>
      <c r="E246" s="264" t="s">
        <v>1</v>
      </c>
      <c r="F246" s="265" t="s">
        <v>310</v>
      </c>
      <c r="G246" s="263"/>
      <c r="H246" s="264" t="s">
        <v>1</v>
      </c>
      <c r="I246" s="266"/>
      <c r="J246" s="263"/>
      <c r="K246" s="263"/>
      <c r="L246" s="267"/>
      <c r="M246" s="268"/>
      <c r="N246" s="269"/>
      <c r="O246" s="269"/>
      <c r="P246" s="269"/>
      <c r="Q246" s="269"/>
      <c r="R246" s="269"/>
      <c r="S246" s="269"/>
      <c r="T246" s="270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71" t="s">
        <v>140</v>
      </c>
      <c r="AU246" s="271" t="s">
        <v>82</v>
      </c>
      <c r="AV246" s="14" t="s">
        <v>80</v>
      </c>
      <c r="AW246" s="14" t="s">
        <v>142</v>
      </c>
      <c r="AX246" s="14" t="s">
        <v>72</v>
      </c>
      <c r="AY246" s="271" t="s">
        <v>123</v>
      </c>
    </row>
    <row r="247" s="13" customFormat="1">
      <c r="A247" s="13"/>
      <c r="B247" s="246"/>
      <c r="C247" s="247"/>
      <c r="D247" s="248" t="s">
        <v>140</v>
      </c>
      <c r="E247" s="249" t="s">
        <v>1</v>
      </c>
      <c r="F247" s="250" t="s">
        <v>164</v>
      </c>
      <c r="G247" s="247"/>
      <c r="H247" s="251">
        <v>410</v>
      </c>
      <c r="I247" s="252"/>
      <c r="J247" s="247"/>
      <c r="K247" s="247"/>
      <c r="L247" s="253"/>
      <c r="M247" s="254"/>
      <c r="N247" s="255"/>
      <c r="O247" s="255"/>
      <c r="P247" s="255"/>
      <c r="Q247" s="255"/>
      <c r="R247" s="255"/>
      <c r="S247" s="255"/>
      <c r="T247" s="256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57" t="s">
        <v>140</v>
      </c>
      <c r="AU247" s="257" t="s">
        <v>82</v>
      </c>
      <c r="AV247" s="13" t="s">
        <v>82</v>
      </c>
      <c r="AW247" s="13" t="s">
        <v>142</v>
      </c>
      <c r="AX247" s="13" t="s">
        <v>72</v>
      </c>
      <c r="AY247" s="257" t="s">
        <v>123</v>
      </c>
    </row>
    <row r="248" s="13" customFormat="1">
      <c r="A248" s="13"/>
      <c r="B248" s="246"/>
      <c r="C248" s="247"/>
      <c r="D248" s="248" t="s">
        <v>140</v>
      </c>
      <c r="E248" s="249" t="s">
        <v>1</v>
      </c>
      <c r="F248" s="250" t="s">
        <v>259</v>
      </c>
      <c r="G248" s="247"/>
      <c r="H248" s="251">
        <v>-26.408000000000001</v>
      </c>
      <c r="I248" s="252"/>
      <c r="J248" s="247"/>
      <c r="K248" s="247"/>
      <c r="L248" s="253"/>
      <c r="M248" s="254"/>
      <c r="N248" s="255"/>
      <c r="O248" s="255"/>
      <c r="P248" s="255"/>
      <c r="Q248" s="255"/>
      <c r="R248" s="255"/>
      <c r="S248" s="255"/>
      <c r="T248" s="256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57" t="s">
        <v>140</v>
      </c>
      <c r="AU248" s="257" t="s">
        <v>82</v>
      </c>
      <c r="AV248" s="13" t="s">
        <v>82</v>
      </c>
      <c r="AW248" s="13" t="s">
        <v>142</v>
      </c>
      <c r="AX248" s="13" t="s">
        <v>72</v>
      </c>
      <c r="AY248" s="257" t="s">
        <v>123</v>
      </c>
    </row>
    <row r="249" s="13" customFormat="1">
      <c r="A249" s="13"/>
      <c r="B249" s="246"/>
      <c r="C249" s="247"/>
      <c r="D249" s="248" t="s">
        <v>140</v>
      </c>
      <c r="E249" s="249" t="s">
        <v>1</v>
      </c>
      <c r="F249" s="250" t="s">
        <v>197</v>
      </c>
      <c r="G249" s="247"/>
      <c r="H249" s="251">
        <v>23.199999999999999</v>
      </c>
      <c r="I249" s="252"/>
      <c r="J249" s="247"/>
      <c r="K249" s="247"/>
      <c r="L249" s="253"/>
      <c r="M249" s="254"/>
      <c r="N249" s="255"/>
      <c r="O249" s="255"/>
      <c r="P249" s="255"/>
      <c r="Q249" s="255"/>
      <c r="R249" s="255"/>
      <c r="S249" s="255"/>
      <c r="T249" s="256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57" t="s">
        <v>140</v>
      </c>
      <c r="AU249" s="257" t="s">
        <v>82</v>
      </c>
      <c r="AV249" s="13" t="s">
        <v>82</v>
      </c>
      <c r="AW249" s="13" t="s">
        <v>142</v>
      </c>
      <c r="AX249" s="13" t="s">
        <v>72</v>
      </c>
      <c r="AY249" s="257" t="s">
        <v>123</v>
      </c>
    </row>
    <row r="250" s="13" customFormat="1">
      <c r="A250" s="13"/>
      <c r="B250" s="246"/>
      <c r="C250" s="247"/>
      <c r="D250" s="248" t="s">
        <v>140</v>
      </c>
      <c r="E250" s="249" t="s">
        <v>1</v>
      </c>
      <c r="F250" s="250" t="s">
        <v>190</v>
      </c>
      <c r="G250" s="247"/>
      <c r="H250" s="251">
        <v>61.460000000000001</v>
      </c>
      <c r="I250" s="252"/>
      <c r="J250" s="247"/>
      <c r="K250" s="247"/>
      <c r="L250" s="253"/>
      <c r="M250" s="254"/>
      <c r="N250" s="255"/>
      <c r="O250" s="255"/>
      <c r="P250" s="255"/>
      <c r="Q250" s="255"/>
      <c r="R250" s="255"/>
      <c r="S250" s="255"/>
      <c r="T250" s="256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57" t="s">
        <v>140</v>
      </c>
      <c r="AU250" s="257" t="s">
        <v>82</v>
      </c>
      <c r="AV250" s="13" t="s">
        <v>82</v>
      </c>
      <c r="AW250" s="13" t="s">
        <v>142</v>
      </c>
      <c r="AX250" s="13" t="s">
        <v>72</v>
      </c>
      <c r="AY250" s="257" t="s">
        <v>123</v>
      </c>
    </row>
    <row r="251" s="13" customFormat="1">
      <c r="A251" s="13"/>
      <c r="B251" s="246"/>
      <c r="C251" s="247"/>
      <c r="D251" s="248" t="s">
        <v>140</v>
      </c>
      <c r="E251" s="249" t="s">
        <v>1</v>
      </c>
      <c r="F251" s="250" t="s">
        <v>260</v>
      </c>
      <c r="G251" s="247"/>
      <c r="H251" s="251">
        <v>15.800000000000001</v>
      </c>
      <c r="I251" s="252"/>
      <c r="J251" s="247"/>
      <c r="K251" s="247"/>
      <c r="L251" s="253"/>
      <c r="M251" s="254"/>
      <c r="N251" s="255"/>
      <c r="O251" s="255"/>
      <c r="P251" s="255"/>
      <c r="Q251" s="255"/>
      <c r="R251" s="255"/>
      <c r="S251" s="255"/>
      <c r="T251" s="256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57" t="s">
        <v>140</v>
      </c>
      <c r="AU251" s="257" t="s">
        <v>82</v>
      </c>
      <c r="AV251" s="13" t="s">
        <v>82</v>
      </c>
      <c r="AW251" s="13" t="s">
        <v>142</v>
      </c>
      <c r="AX251" s="13" t="s">
        <v>72</v>
      </c>
      <c r="AY251" s="257" t="s">
        <v>123</v>
      </c>
    </row>
    <row r="252" s="13" customFormat="1">
      <c r="A252" s="13"/>
      <c r="B252" s="246"/>
      <c r="C252" s="247"/>
      <c r="D252" s="248" t="s">
        <v>140</v>
      </c>
      <c r="E252" s="249" t="s">
        <v>1</v>
      </c>
      <c r="F252" s="250" t="s">
        <v>311</v>
      </c>
      <c r="G252" s="247"/>
      <c r="H252" s="251">
        <v>184</v>
      </c>
      <c r="I252" s="252"/>
      <c r="J252" s="247"/>
      <c r="K252" s="247"/>
      <c r="L252" s="253"/>
      <c r="M252" s="254"/>
      <c r="N252" s="255"/>
      <c r="O252" s="255"/>
      <c r="P252" s="255"/>
      <c r="Q252" s="255"/>
      <c r="R252" s="255"/>
      <c r="S252" s="255"/>
      <c r="T252" s="256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57" t="s">
        <v>140</v>
      </c>
      <c r="AU252" s="257" t="s">
        <v>82</v>
      </c>
      <c r="AV252" s="13" t="s">
        <v>82</v>
      </c>
      <c r="AW252" s="13" t="s">
        <v>142</v>
      </c>
      <c r="AX252" s="13" t="s">
        <v>72</v>
      </c>
      <c r="AY252" s="257" t="s">
        <v>123</v>
      </c>
    </row>
    <row r="253" s="15" customFormat="1">
      <c r="A253" s="15"/>
      <c r="B253" s="272"/>
      <c r="C253" s="273"/>
      <c r="D253" s="248" t="s">
        <v>140</v>
      </c>
      <c r="E253" s="274" t="s">
        <v>1</v>
      </c>
      <c r="F253" s="275" t="s">
        <v>166</v>
      </c>
      <c r="G253" s="273"/>
      <c r="H253" s="276">
        <v>668.05200000000002</v>
      </c>
      <c r="I253" s="277"/>
      <c r="J253" s="273"/>
      <c r="K253" s="273"/>
      <c r="L253" s="278"/>
      <c r="M253" s="279"/>
      <c r="N253" s="280"/>
      <c r="O253" s="280"/>
      <c r="P253" s="280"/>
      <c r="Q253" s="280"/>
      <c r="R253" s="280"/>
      <c r="S253" s="280"/>
      <c r="T253" s="281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82" t="s">
        <v>140</v>
      </c>
      <c r="AU253" s="282" t="s">
        <v>82</v>
      </c>
      <c r="AV253" s="15" t="s">
        <v>131</v>
      </c>
      <c r="AW253" s="15" t="s">
        <v>142</v>
      </c>
      <c r="AX253" s="15" t="s">
        <v>80</v>
      </c>
      <c r="AY253" s="282" t="s">
        <v>123</v>
      </c>
    </row>
    <row r="254" s="2" customFormat="1" ht="55.5" customHeight="1">
      <c r="A254" s="38"/>
      <c r="B254" s="39"/>
      <c r="C254" s="218" t="s">
        <v>7</v>
      </c>
      <c r="D254" s="218" t="s">
        <v>126</v>
      </c>
      <c r="E254" s="219" t="s">
        <v>312</v>
      </c>
      <c r="F254" s="220" t="s">
        <v>313</v>
      </c>
      <c r="G254" s="221" t="s">
        <v>160</v>
      </c>
      <c r="H254" s="222">
        <v>18.48</v>
      </c>
      <c r="I254" s="223"/>
      <c r="J254" s="224">
        <f>ROUND(I254*H254,2)</f>
        <v>0</v>
      </c>
      <c r="K254" s="220" t="s">
        <v>130</v>
      </c>
      <c r="L254" s="44"/>
      <c r="M254" s="225" t="s">
        <v>1</v>
      </c>
      <c r="N254" s="226" t="s">
        <v>37</v>
      </c>
      <c r="O254" s="91"/>
      <c r="P254" s="227">
        <f>O254*H254</f>
        <v>0</v>
      </c>
      <c r="Q254" s="227">
        <v>0.19536000000000001</v>
      </c>
      <c r="R254" s="227">
        <f>Q254*H254</f>
        <v>3.6102528</v>
      </c>
      <c r="S254" s="227">
        <v>0</v>
      </c>
      <c r="T254" s="228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9" t="s">
        <v>131</v>
      </c>
      <c r="AT254" s="229" t="s">
        <v>126</v>
      </c>
      <c r="AU254" s="229" t="s">
        <v>82</v>
      </c>
      <c r="AY254" s="17" t="s">
        <v>123</v>
      </c>
      <c r="BE254" s="230">
        <f>IF(N254="základní",J254,0)</f>
        <v>0</v>
      </c>
      <c r="BF254" s="230">
        <f>IF(N254="snížená",J254,0)</f>
        <v>0</v>
      </c>
      <c r="BG254" s="230">
        <f>IF(N254="zákl. přenesená",J254,0)</f>
        <v>0</v>
      </c>
      <c r="BH254" s="230">
        <f>IF(N254="sníž. přenesená",J254,0)</f>
        <v>0</v>
      </c>
      <c r="BI254" s="230">
        <f>IF(N254="nulová",J254,0)</f>
        <v>0</v>
      </c>
      <c r="BJ254" s="17" t="s">
        <v>80</v>
      </c>
      <c r="BK254" s="230">
        <f>ROUND(I254*H254,2)</f>
        <v>0</v>
      </c>
      <c r="BL254" s="17" t="s">
        <v>131</v>
      </c>
      <c r="BM254" s="229" t="s">
        <v>314</v>
      </c>
    </row>
    <row r="255" s="2" customFormat="1">
      <c r="A255" s="38"/>
      <c r="B255" s="39"/>
      <c r="C255" s="40"/>
      <c r="D255" s="231" t="s">
        <v>133</v>
      </c>
      <c r="E255" s="40"/>
      <c r="F255" s="232" t="s">
        <v>315</v>
      </c>
      <c r="G255" s="40"/>
      <c r="H255" s="40"/>
      <c r="I255" s="233"/>
      <c r="J255" s="40"/>
      <c r="K255" s="40"/>
      <c r="L255" s="44"/>
      <c r="M255" s="234"/>
      <c r="N255" s="235"/>
      <c r="O255" s="91"/>
      <c r="P255" s="91"/>
      <c r="Q255" s="91"/>
      <c r="R255" s="91"/>
      <c r="S255" s="91"/>
      <c r="T255" s="92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133</v>
      </c>
      <c r="AU255" s="17" t="s">
        <v>82</v>
      </c>
    </row>
    <row r="256" s="13" customFormat="1">
      <c r="A256" s="13"/>
      <c r="B256" s="246"/>
      <c r="C256" s="247"/>
      <c r="D256" s="248" t="s">
        <v>140</v>
      </c>
      <c r="E256" s="249" t="s">
        <v>1</v>
      </c>
      <c r="F256" s="250" t="s">
        <v>316</v>
      </c>
      <c r="G256" s="247"/>
      <c r="H256" s="251">
        <v>18.48</v>
      </c>
      <c r="I256" s="252"/>
      <c r="J256" s="247"/>
      <c r="K256" s="247"/>
      <c r="L256" s="253"/>
      <c r="M256" s="254"/>
      <c r="N256" s="255"/>
      <c r="O256" s="255"/>
      <c r="P256" s="255"/>
      <c r="Q256" s="255"/>
      <c r="R256" s="255"/>
      <c r="S256" s="255"/>
      <c r="T256" s="256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57" t="s">
        <v>140</v>
      </c>
      <c r="AU256" s="257" t="s">
        <v>82</v>
      </c>
      <c r="AV256" s="13" t="s">
        <v>82</v>
      </c>
      <c r="AW256" s="13" t="s">
        <v>142</v>
      </c>
      <c r="AX256" s="13" t="s">
        <v>80</v>
      </c>
      <c r="AY256" s="257" t="s">
        <v>123</v>
      </c>
    </row>
    <row r="257" s="2" customFormat="1" ht="16.5" customHeight="1">
      <c r="A257" s="38"/>
      <c r="B257" s="39"/>
      <c r="C257" s="236" t="s">
        <v>317</v>
      </c>
      <c r="D257" s="236" t="s">
        <v>135</v>
      </c>
      <c r="E257" s="237" t="s">
        <v>318</v>
      </c>
      <c r="F257" s="238" t="s">
        <v>319</v>
      </c>
      <c r="G257" s="239" t="s">
        <v>160</v>
      </c>
      <c r="H257" s="240">
        <v>18.850000000000001</v>
      </c>
      <c r="I257" s="241"/>
      <c r="J257" s="242">
        <f>ROUND(I257*H257,2)</f>
        <v>0</v>
      </c>
      <c r="K257" s="238" t="s">
        <v>130</v>
      </c>
      <c r="L257" s="243"/>
      <c r="M257" s="244" t="s">
        <v>1</v>
      </c>
      <c r="N257" s="245" t="s">
        <v>37</v>
      </c>
      <c r="O257" s="91"/>
      <c r="P257" s="227">
        <f>O257*H257</f>
        <v>0</v>
      </c>
      <c r="Q257" s="227">
        <v>0.222</v>
      </c>
      <c r="R257" s="227">
        <f>Q257*H257</f>
        <v>4.1847000000000003</v>
      </c>
      <c r="S257" s="227">
        <v>0</v>
      </c>
      <c r="T257" s="228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29" t="s">
        <v>138</v>
      </c>
      <c r="AT257" s="229" t="s">
        <v>135</v>
      </c>
      <c r="AU257" s="229" t="s">
        <v>82</v>
      </c>
      <c r="AY257" s="17" t="s">
        <v>123</v>
      </c>
      <c r="BE257" s="230">
        <f>IF(N257="základní",J257,0)</f>
        <v>0</v>
      </c>
      <c r="BF257" s="230">
        <f>IF(N257="snížená",J257,0)</f>
        <v>0</v>
      </c>
      <c r="BG257" s="230">
        <f>IF(N257="zákl. přenesená",J257,0)</f>
        <v>0</v>
      </c>
      <c r="BH257" s="230">
        <f>IF(N257="sníž. přenesená",J257,0)</f>
        <v>0</v>
      </c>
      <c r="BI257" s="230">
        <f>IF(N257="nulová",J257,0)</f>
        <v>0</v>
      </c>
      <c r="BJ257" s="17" t="s">
        <v>80</v>
      </c>
      <c r="BK257" s="230">
        <f>ROUND(I257*H257,2)</f>
        <v>0</v>
      </c>
      <c r="BL257" s="17" t="s">
        <v>131</v>
      </c>
      <c r="BM257" s="229" t="s">
        <v>320</v>
      </c>
    </row>
    <row r="258" s="13" customFormat="1">
      <c r="A258" s="13"/>
      <c r="B258" s="246"/>
      <c r="C258" s="247"/>
      <c r="D258" s="248" t="s">
        <v>140</v>
      </c>
      <c r="E258" s="247"/>
      <c r="F258" s="250" t="s">
        <v>321</v>
      </c>
      <c r="G258" s="247"/>
      <c r="H258" s="251">
        <v>18.850000000000001</v>
      </c>
      <c r="I258" s="252"/>
      <c r="J258" s="247"/>
      <c r="K258" s="247"/>
      <c r="L258" s="253"/>
      <c r="M258" s="254"/>
      <c r="N258" s="255"/>
      <c r="O258" s="255"/>
      <c r="P258" s="255"/>
      <c r="Q258" s="255"/>
      <c r="R258" s="255"/>
      <c r="S258" s="255"/>
      <c r="T258" s="256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57" t="s">
        <v>140</v>
      </c>
      <c r="AU258" s="257" t="s">
        <v>82</v>
      </c>
      <c r="AV258" s="13" t="s">
        <v>82</v>
      </c>
      <c r="AW258" s="13" t="s">
        <v>4</v>
      </c>
      <c r="AX258" s="13" t="s">
        <v>80</v>
      </c>
      <c r="AY258" s="257" t="s">
        <v>123</v>
      </c>
    </row>
    <row r="259" s="12" customFormat="1" ht="22.8" customHeight="1">
      <c r="A259" s="12"/>
      <c r="B259" s="202"/>
      <c r="C259" s="203"/>
      <c r="D259" s="204" t="s">
        <v>71</v>
      </c>
      <c r="E259" s="216" t="s">
        <v>138</v>
      </c>
      <c r="F259" s="216" t="s">
        <v>322</v>
      </c>
      <c r="G259" s="203"/>
      <c r="H259" s="203"/>
      <c r="I259" s="206"/>
      <c r="J259" s="217">
        <f>BK259</f>
        <v>0</v>
      </c>
      <c r="K259" s="203"/>
      <c r="L259" s="208"/>
      <c r="M259" s="209"/>
      <c r="N259" s="210"/>
      <c r="O259" s="210"/>
      <c r="P259" s="211">
        <f>SUM(P260:P280)</f>
        <v>0</v>
      </c>
      <c r="Q259" s="210"/>
      <c r="R259" s="211">
        <f>SUM(R260:R280)</f>
        <v>3.5815980000000001</v>
      </c>
      <c r="S259" s="210"/>
      <c r="T259" s="212">
        <f>SUM(T260:T280)</f>
        <v>3.8813999999999997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13" t="s">
        <v>80</v>
      </c>
      <c r="AT259" s="214" t="s">
        <v>71</v>
      </c>
      <c r="AU259" s="214" t="s">
        <v>80</v>
      </c>
      <c r="AY259" s="213" t="s">
        <v>123</v>
      </c>
      <c r="BK259" s="215">
        <f>SUM(BK260:BK280)</f>
        <v>0</v>
      </c>
    </row>
    <row r="260" s="2" customFormat="1" ht="37.8" customHeight="1">
      <c r="A260" s="38"/>
      <c r="B260" s="39"/>
      <c r="C260" s="218" t="s">
        <v>323</v>
      </c>
      <c r="D260" s="218" t="s">
        <v>126</v>
      </c>
      <c r="E260" s="219" t="s">
        <v>324</v>
      </c>
      <c r="F260" s="220" t="s">
        <v>325</v>
      </c>
      <c r="G260" s="221" t="s">
        <v>201</v>
      </c>
      <c r="H260" s="222">
        <v>2</v>
      </c>
      <c r="I260" s="223"/>
      <c r="J260" s="224">
        <f>ROUND(I260*H260,2)</f>
        <v>0</v>
      </c>
      <c r="K260" s="220" t="s">
        <v>130</v>
      </c>
      <c r="L260" s="44"/>
      <c r="M260" s="225" t="s">
        <v>1</v>
      </c>
      <c r="N260" s="226" t="s">
        <v>37</v>
      </c>
      <c r="O260" s="91"/>
      <c r="P260" s="227">
        <f>O260*H260</f>
        <v>0</v>
      </c>
      <c r="Q260" s="227">
        <v>0</v>
      </c>
      <c r="R260" s="227">
        <f>Q260*H260</f>
        <v>0</v>
      </c>
      <c r="S260" s="227">
        <v>1.9199999999999999</v>
      </c>
      <c r="T260" s="228">
        <f>S260*H260</f>
        <v>3.8399999999999999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9" t="s">
        <v>131</v>
      </c>
      <c r="AT260" s="229" t="s">
        <v>126</v>
      </c>
      <c r="AU260" s="229" t="s">
        <v>82</v>
      </c>
      <c r="AY260" s="17" t="s">
        <v>123</v>
      </c>
      <c r="BE260" s="230">
        <f>IF(N260="základní",J260,0)</f>
        <v>0</v>
      </c>
      <c r="BF260" s="230">
        <f>IF(N260="snížená",J260,0)</f>
        <v>0</v>
      </c>
      <c r="BG260" s="230">
        <f>IF(N260="zákl. přenesená",J260,0)</f>
        <v>0</v>
      </c>
      <c r="BH260" s="230">
        <f>IF(N260="sníž. přenesená",J260,0)</f>
        <v>0</v>
      </c>
      <c r="BI260" s="230">
        <f>IF(N260="nulová",J260,0)</f>
        <v>0</v>
      </c>
      <c r="BJ260" s="17" t="s">
        <v>80</v>
      </c>
      <c r="BK260" s="230">
        <f>ROUND(I260*H260,2)</f>
        <v>0</v>
      </c>
      <c r="BL260" s="17" t="s">
        <v>131</v>
      </c>
      <c r="BM260" s="229" t="s">
        <v>326</v>
      </c>
    </row>
    <row r="261" s="2" customFormat="1">
      <c r="A261" s="38"/>
      <c r="B261" s="39"/>
      <c r="C261" s="40"/>
      <c r="D261" s="231" t="s">
        <v>133</v>
      </c>
      <c r="E261" s="40"/>
      <c r="F261" s="232" t="s">
        <v>327</v>
      </c>
      <c r="G261" s="40"/>
      <c r="H261" s="40"/>
      <c r="I261" s="233"/>
      <c r="J261" s="40"/>
      <c r="K261" s="40"/>
      <c r="L261" s="44"/>
      <c r="M261" s="234"/>
      <c r="N261" s="235"/>
      <c r="O261" s="91"/>
      <c r="P261" s="91"/>
      <c r="Q261" s="91"/>
      <c r="R261" s="91"/>
      <c r="S261" s="91"/>
      <c r="T261" s="92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133</v>
      </c>
      <c r="AU261" s="17" t="s">
        <v>82</v>
      </c>
    </row>
    <row r="262" s="2" customFormat="1">
      <c r="A262" s="38"/>
      <c r="B262" s="39"/>
      <c r="C262" s="40"/>
      <c r="D262" s="248" t="s">
        <v>328</v>
      </c>
      <c r="E262" s="40"/>
      <c r="F262" s="283" t="s">
        <v>329</v>
      </c>
      <c r="G262" s="40"/>
      <c r="H262" s="40"/>
      <c r="I262" s="233"/>
      <c r="J262" s="40"/>
      <c r="K262" s="40"/>
      <c r="L262" s="44"/>
      <c r="M262" s="234"/>
      <c r="N262" s="235"/>
      <c r="O262" s="91"/>
      <c r="P262" s="91"/>
      <c r="Q262" s="91"/>
      <c r="R262" s="91"/>
      <c r="S262" s="91"/>
      <c r="T262" s="92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328</v>
      </c>
      <c r="AU262" s="17" t="s">
        <v>82</v>
      </c>
    </row>
    <row r="263" s="2" customFormat="1" ht="24.15" customHeight="1">
      <c r="A263" s="38"/>
      <c r="B263" s="39"/>
      <c r="C263" s="218" t="s">
        <v>330</v>
      </c>
      <c r="D263" s="218" t="s">
        <v>126</v>
      </c>
      <c r="E263" s="219" t="s">
        <v>331</v>
      </c>
      <c r="F263" s="220" t="s">
        <v>332</v>
      </c>
      <c r="G263" s="221" t="s">
        <v>333</v>
      </c>
      <c r="H263" s="222">
        <v>2</v>
      </c>
      <c r="I263" s="223"/>
      <c r="J263" s="224">
        <f>ROUND(I263*H263,2)</f>
        <v>0</v>
      </c>
      <c r="K263" s="220" t="s">
        <v>130</v>
      </c>
      <c r="L263" s="44"/>
      <c r="M263" s="225" t="s">
        <v>1</v>
      </c>
      <c r="N263" s="226" t="s">
        <v>37</v>
      </c>
      <c r="O263" s="91"/>
      <c r="P263" s="227">
        <f>O263*H263</f>
        <v>0</v>
      </c>
      <c r="Q263" s="227">
        <v>0.34089999999999998</v>
      </c>
      <c r="R263" s="227">
        <f>Q263*H263</f>
        <v>0.68179999999999996</v>
      </c>
      <c r="S263" s="227">
        <v>0</v>
      </c>
      <c r="T263" s="228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9" t="s">
        <v>131</v>
      </c>
      <c r="AT263" s="229" t="s">
        <v>126</v>
      </c>
      <c r="AU263" s="229" t="s">
        <v>82</v>
      </c>
      <c r="AY263" s="17" t="s">
        <v>123</v>
      </c>
      <c r="BE263" s="230">
        <f>IF(N263="základní",J263,0)</f>
        <v>0</v>
      </c>
      <c r="BF263" s="230">
        <f>IF(N263="snížená",J263,0)</f>
        <v>0</v>
      </c>
      <c r="BG263" s="230">
        <f>IF(N263="zákl. přenesená",J263,0)</f>
        <v>0</v>
      </c>
      <c r="BH263" s="230">
        <f>IF(N263="sníž. přenesená",J263,0)</f>
        <v>0</v>
      </c>
      <c r="BI263" s="230">
        <f>IF(N263="nulová",J263,0)</f>
        <v>0</v>
      </c>
      <c r="BJ263" s="17" t="s">
        <v>80</v>
      </c>
      <c r="BK263" s="230">
        <f>ROUND(I263*H263,2)</f>
        <v>0</v>
      </c>
      <c r="BL263" s="17" t="s">
        <v>131</v>
      </c>
      <c r="BM263" s="229" t="s">
        <v>334</v>
      </c>
    </row>
    <row r="264" s="2" customFormat="1">
      <c r="A264" s="38"/>
      <c r="B264" s="39"/>
      <c r="C264" s="40"/>
      <c r="D264" s="231" t="s">
        <v>133</v>
      </c>
      <c r="E264" s="40"/>
      <c r="F264" s="232" t="s">
        <v>335</v>
      </c>
      <c r="G264" s="40"/>
      <c r="H264" s="40"/>
      <c r="I264" s="233"/>
      <c r="J264" s="40"/>
      <c r="K264" s="40"/>
      <c r="L264" s="44"/>
      <c r="M264" s="234"/>
      <c r="N264" s="235"/>
      <c r="O264" s="91"/>
      <c r="P264" s="91"/>
      <c r="Q264" s="91"/>
      <c r="R264" s="91"/>
      <c r="S264" s="91"/>
      <c r="T264" s="92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133</v>
      </c>
      <c r="AU264" s="17" t="s">
        <v>82</v>
      </c>
    </row>
    <row r="265" s="2" customFormat="1" ht="24.15" customHeight="1">
      <c r="A265" s="38"/>
      <c r="B265" s="39"/>
      <c r="C265" s="236" t="s">
        <v>336</v>
      </c>
      <c r="D265" s="236" t="s">
        <v>135</v>
      </c>
      <c r="E265" s="237" t="s">
        <v>337</v>
      </c>
      <c r="F265" s="238" t="s">
        <v>338</v>
      </c>
      <c r="G265" s="239" t="s">
        <v>333</v>
      </c>
      <c r="H265" s="240">
        <v>2</v>
      </c>
      <c r="I265" s="241"/>
      <c r="J265" s="242">
        <f>ROUND(I265*H265,2)</f>
        <v>0</v>
      </c>
      <c r="K265" s="238" t="s">
        <v>130</v>
      </c>
      <c r="L265" s="243"/>
      <c r="M265" s="244" t="s">
        <v>1</v>
      </c>
      <c r="N265" s="245" t="s">
        <v>37</v>
      </c>
      <c r="O265" s="91"/>
      <c r="P265" s="227">
        <f>O265*H265</f>
        <v>0</v>
      </c>
      <c r="Q265" s="227">
        <v>0.34699999999999998</v>
      </c>
      <c r="R265" s="227">
        <f>Q265*H265</f>
        <v>0.69399999999999995</v>
      </c>
      <c r="S265" s="227">
        <v>0</v>
      </c>
      <c r="T265" s="228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29" t="s">
        <v>138</v>
      </c>
      <c r="AT265" s="229" t="s">
        <v>135</v>
      </c>
      <c r="AU265" s="229" t="s">
        <v>82</v>
      </c>
      <c r="AY265" s="17" t="s">
        <v>123</v>
      </c>
      <c r="BE265" s="230">
        <f>IF(N265="základní",J265,0)</f>
        <v>0</v>
      </c>
      <c r="BF265" s="230">
        <f>IF(N265="snížená",J265,0)</f>
        <v>0</v>
      </c>
      <c r="BG265" s="230">
        <f>IF(N265="zákl. přenesená",J265,0)</f>
        <v>0</v>
      </c>
      <c r="BH265" s="230">
        <f>IF(N265="sníž. přenesená",J265,0)</f>
        <v>0</v>
      </c>
      <c r="BI265" s="230">
        <f>IF(N265="nulová",J265,0)</f>
        <v>0</v>
      </c>
      <c r="BJ265" s="17" t="s">
        <v>80</v>
      </c>
      <c r="BK265" s="230">
        <f>ROUND(I265*H265,2)</f>
        <v>0</v>
      </c>
      <c r="BL265" s="17" t="s">
        <v>131</v>
      </c>
      <c r="BM265" s="229" t="s">
        <v>339</v>
      </c>
    </row>
    <row r="266" s="2" customFormat="1" ht="33" customHeight="1">
      <c r="A266" s="38"/>
      <c r="B266" s="39"/>
      <c r="C266" s="218" t="s">
        <v>340</v>
      </c>
      <c r="D266" s="218" t="s">
        <v>126</v>
      </c>
      <c r="E266" s="219" t="s">
        <v>341</v>
      </c>
      <c r="F266" s="220" t="s">
        <v>342</v>
      </c>
      <c r="G266" s="221" t="s">
        <v>129</v>
      </c>
      <c r="H266" s="222">
        <v>28</v>
      </c>
      <c r="I266" s="223"/>
      <c r="J266" s="224">
        <f>ROUND(I266*H266,2)</f>
        <v>0</v>
      </c>
      <c r="K266" s="220" t="s">
        <v>130</v>
      </c>
      <c r="L266" s="44"/>
      <c r="M266" s="225" t="s">
        <v>1</v>
      </c>
      <c r="N266" s="226" t="s">
        <v>37</v>
      </c>
      <c r="O266" s="91"/>
      <c r="P266" s="227">
        <f>O266*H266</f>
        <v>0</v>
      </c>
      <c r="Q266" s="227">
        <v>1.0000000000000001E-05</v>
      </c>
      <c r="R266" s="227">
        <f>Q266*H266</f>
        <v>0.00028000000000000003</v>
      </c>
      <c r="S266" s="227">
        <v>0</v>
      </c>
      <c r="T266" s="228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29" t="s">
        <v>131</v>
      </c>
      <c r="AT266" s="229" t="s">
        <v>126</v>
      </c>
      <c r="AU266" s="229" t="s">
        <v>82</v>
      </c>
      <c r="AY266" s="17" t="s">
        <v>123</v>
      </c>
      <c r="BE266" s="230">
        <f>IF(N266="základní",J266,0)</f>
        <v>0</v>
      </c>
      <c r="BF266" s="230">
        <f>IF(N266="snížená",J266,0)</f>
        <v>0</v>
      </c>
      <c r="BG266" s="230">
        <f>IF(N266="zákl. přenesená",J266,0)</f>
        <v>0</v>
      </c>
      <c r="BH266" s="230">
        <f>IF(N266="sníž. přenesená",J266,0)</f>
        <v>0</v>
      </c>
      <c r="BI266" s="230">
        <f>IF(N266="nulová",J266,0)</f>
        <v>0</v>
      </c>
      <c r="BJ266" s="17" t="s">
        <v>80</v>
      </c>
      <c r="BK266" s="230">
        <f>ROUND(I266*H266,2)</f>
        <v>0</v>
      </c>
      <c r="BL266" s="17" t="s">
        <v>131</v>
      </c>
      <c r="BM266" s="229" t="s">
        <v>343</v>
      </c>
    </row>
    <row r="267" s="2" customFormat="1">
      <c r="A267" s="38"/>
      <c r="B267" s="39"/>
      <c r="C267" s="40"/>
      <c r="D267" s="231" t="s">
        <v>133</v>
      </c>
      <c r="E267" s="40"/>
      <c r="F267" s="232" t="s">
        <v>344</v>
      </c>
      <c r="G267" s="40"/>
      <c r="H267" s="40"/>
      <c r="I267" s="233"/>
      <c r="J267" s="40"/>
      <c r="K267" s="40"/>
      <c r="L267" s="44"/>
      <c r="M267" s="234"/>
      <c r="N267" s="235"/>
      <c r="O267" s="91"/>
      <c r="P267" s="91"/>
      <c r="Q267" s="91"/>
      <c r="R267" s="91"/>
      <c r="S267" s="91"/>
      <c r="T267" s="92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133</v>
      </c>
      <c r="AU267" s="17" t="s">
        <v>82</v>
      </c>
    </row>
    <row r="268" s="14" customFormat="1">
      <c r="A268" s="14"/>
      <c r="B268" s="262"/>
      <c r="C268" s="263"/>
      <c r="D268" s="248" t="s">
        <v>140</v>
      </c>
      <c r="E268" s="264" t="s">
        <v>1</v>
      </c>
      <c r="F268" s="265" t="s">
        <v>345</v>
      </c>
      <c r="G268" s="263"/>
      <c r="H268" s="264" t="s">
        <v>1</v>
      </c>
      <c r="I268" s="266"/>
      <c r="J268" s="263"/>
      <c r="K268" s="263"/>
      <c r="L268" s="267"/>
      <c r="M268" s="268"/>
      <c r="N268" s="269"/>
      <c r="O268" s="269"/>
      <c r="P268" s="269"/>
      <c r="Q268" s="269"/>
      <c r="R268" s="269"/>
      <c r="S268" s="269"/>
      <c r="T268" s="270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71" t="s">
        <v>140</v>
      </c>
      <c r="AU268" s="271" t="s">
        <v>82</v>
      </c>
      <c r="AV268" s="14" t="s">
        <v>80</v>
      </c>
      <c r="AW268" s="14" t="s">
        <v>142</v>
      </c>
      <c r="AX268" s="14" t="s">
        <v>72</v>
      </c>
      <c r="AY268" s="271" t="s">
        <v>123</v>
      </c>
    </row>
    <row r="269" s="13" customFormat="1">
      <c r="A269" s="13"/>
      <c r="B269" s="246"/>
      <c r="C269" s="247"/>
      <c r="D269" s="248" t="s">
        <v>140</v>
      </c>
      <c r="E269" s="249" t="s">
        <v>1</v>
      </c>
      <c r="F269" s="250" t="s">
        <v>346</v>
      </c>
      <c r="G269" s="247"/>
      <c r="H269" s="251">
        <v>28</v>
      </c>
      <c r="I269" s="252"/>
      <c r="J269" s="247"/>
      <c r="K269" s="247"/>
      <c r="L269" s="253"/>
      <c r="M269" s="254"/>
      <c r="N269" s="255"/>
      <c r="O269" s="255"/>
      <c r="P269" s="255"/>
      <c r="Q269" s="255"/>
      <c r="R269" s="255"/>
      <c r="S269" s="255"/>
      <c r="T269" s="256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57" t="s">
        <v>140</v>
      </c>
      <c r="AU269" s="257" t="s">
        <v>82</v>
      </c>
      <c r="AV269" s="13" t="s">
        <v>82</v>
      </c>
      <c r="AW269" s="13" t="s">
        <v>142</v>
      </c>
      <c r="AX269" s="13" t="s">
        <v>80</v>
      </c>
      <c r="AY269" s="257" t="s">
        <v>123</v>
      </c>
    </row>
    <row r="270" s="2" customFormat="1" ht="24.15" customHeight="1">
      <c r="A270" s="38"/>
      <c r="B270" s="39"/>
      <c r="C270" s="236" t="s">
        <v>347</v>
      </c>
      <c r="D270" s="236" t="s">
        <v>135</v>
      </c>
      <c r="E270" s="237" t="s">
        <v>348</v>
      </c>
      <c r="F270" s="238" t="s">
        <v>349</v>
      </c>
      <c r="G270" s="239" t="s">
        <v>129</v>
      </c>
      <c r="H270" s="240">
        <v>28.420000000000002</v>
      </c>
      <c r="I270" s="241"/>
      <c r="J270" s="242">
        <f>ROUND(I270*H270,2)</f>
        <v>0</v>
      </c>
      <c r="K270" s="238" t="s">
        <v>130</v>
      </c>
      <c r="L270" s="243"/>
      <c r="M270" s="244" t="s">
        <v>1</v>
      </c>
      <c r="N270" s="245" t="s">
        <v>37</v>
      </c>
      <c r="O270" s="91"/>
      <c r="P270" s="227">
        <f>O270*H270</f>
        <v>0</v>
      </c>
      <c r="Q270" s="227">
        <v>0.0030999999999999999</v>
      </c>
      <c r="R270" s="227">
        <f>Q270*H270</f>
        <v>0.088102</v>
      </c>
      <c r="S270" s="227">
        <v>0</v>
      </c>
      <c r="T270" s="228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29" t="s">
        <v>138</v>
      </c>
      <c r="AT270" s="229" t="s">
        <v>135</v>
      </c>
      <c r="AU270" s="229" t="s">
        <v>82</v>
      </c>
      <c r="AY270" s="17" t="s">
        <v>123</v>
      </c>
      <c r="BE270" s="230">
        <f>IF(N270="základní",J270,0)</f>
        <v>0</v>
      </c>
      <c r="BF270" s="230">
        <f>IF(N270="snížená",J270,0)</f>
        <v>0</v>
      </c>
      <c r="BG270" s="230">
        <f>IF(N270="zákl. přenesená",J270,0)</f>
        <v>0</v>
      </c>
      <c r="BH270" s="230">
        <f>IF(N270="sníž. přenesená",J270,0)</f>
        <v>0</v>
      </c>
      <c r="BI270" s="230">
        <f>IF(N270="nulová",J270,0)</f>
        <v>0</v>
      </c>
      <c r="BJ270" s="17" t="s">
        <v>80</v>
      </c>
      <c r="BK270" s="230">
        <f>ROUND(I270*H270,2)</f>
        <v>0</v>
      </c>
      <c r="BL270" s="17" t="s">
        <v>131</v>
      </c>
      <c r="BM270" s="229" t="s">
        <v>350</v>
      </c>
    </row>
    <row r="271" s="13" customFormat="1">
      <c r="A271" s="13"/>
      <c r="B271" s="246"/>
      <c r="C271" s="247"/>
      <c r="D271" s="248" t="s">
        <v>140</v>
      </c>
      <c r="E271" s="247"/>
      <c r="F271" s="250" t="s">
        <v>351</v>
      </c>
      <c r="G271" s="247"/>
      <c r="H271" s="251">
        <v>28.420000000000002</v>
      </c>
      <c r="I271" s="252"/>
      <c r="J271" s="247"/>
      <c r="K271" s="247"/>
      <c r="L271" s="253"/>
      <c r="M271" s="254"/>
      <c r="N271" s="255"/>
      <c r="O271" s="255"/>
      <c r="P271" s="255"/>
      <c r="Q271" s="255"/>
      <c r="R271" s="255"/>
      <c r="S271" s="255"/>
      <c r="T271" s="256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57" t="s">
        <v>140</v>
      </c>
      <c r="AU271" s="257" t="s">
        <v>82</v>
      </c>
      <c r="AV271" s="13" t="s">
        <v>82</v>
      </c>
      <c r="AW271" s="13" t="s">
        <v>4</v>
      </c>
      <c r="AX271" s="13" t="s">
        <v>80</v>
      </c>
      <c r="AY271" s="257" t="s">
        <v>123</v>
      </c>
    </row>
    <row r="272" s="2" customFormat="1" ht="24.15" customHeight="1">
      <c r="A272" s="38"/>
      <c r="B272" s="39"/>
      <c r="C272" s="218" t="s">
        <v>352</v>
      </c>
      <c r="D272" s="218" t="s">
        <v>126</v>
      </c>
      <c r="E272" s="219" t="s">
        <v>353</v>
      </c>
      <c r="F272" s="220" t="s">
        <v>354</v>
      </c>
      <c r="G272" s="221" t="s">
        <v>333</v>
      </c>
      <c r="H272" s="222">
        <v>4</v>
      </c>
      <c r="I272" s="223"/>
      <c r="J272" s="224">
        <f>ROUND(I272*H272,2)</f>
        <v>0</v>
      </c>
      <c r="K272" s="220" t="s">
        <v>130</v>
      </c>
      <c r="L272" s="44"/>
      <c r="M272" s="225" t="s">
        <v>1</v>
      </c>
      <c r="N272" s="226" t="s">
        <v>37</v>
      </c>
      <c r="O272" s="91"/>
      <c r="P272" s="227">
        <f>O272*H272</f>
        <v>0</v>
      </c>
      <c r="Q272" s="227">
        <v>0.42368</v>
      </c>
      <c r="R272" s="227">
        <f>Q272*H272</f>
        <v>1.69472</v>
      </c>
      <c r="S272" s="227">
        <v>0</v>
      </c>
      <c r="T272" s="228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29" t="s">
        <v>131</v>
      </c>
      <c r="AT272" s="229" t="s">
        <v>126</v>
      </c>
      <c r="AU272" s="229" t="s">
        <v>82</v>
      </c>
      <c r="AY272" s="17" t="s">
        <v>123</v>
      </c>
      <c r="BE272" s="230">
        <f>IF(N272="základní",J272,0)</f>
        <v>0</v>
      </c>
      <c r="BF272" s="230">
        <f>IF(N272="snížená",J272,0)</f>
        <v>0</v>
      </c>
      <c r="BG272" s="230">
        <f>IF(N272="zákl. přenesená",J272,0)</f>
        <v>0</v>
      </c>
      <c r="BH272" s="230">
        <f>IF(N272="sníž. přenesená",J272,0)</f>
        <v>0</v>
      </c>
      <c r="BI272" s="230">
        <f>IF(N272="nulová",J272,0)</f>
        <v>0</v>
      </c>
      <c r="BJ272" s="17" t="s">
        <v>80</v>
      </c>
      <c r="BK272" s="230">
        <f>ROUND(I272*H272,2)</f>
        <v>0</v>
      </c>
      <c r="BL272" s="17" t="s">
        <v>131</v>
      </c>
      <c r="BM272" s="229" t="s">
        <v>355</v>
      </c>
    </row>
    <row r="273" s="2" customFormat="1">
      <c r="A273" s="38"/>
      <c r="B273" s="39"/>
      <c r="C273" s="40"/>
      <c r="D273" s="231" t="s">
        <v>133</v>
      </c>
      <c r="E273" s="40"/>
      <c r="F273" s="232" t="s">
        <v>356</v>
      </c>
      <c r="G273" s="40"/>
      <c r="H273" s="40"/>
      <c r="I273" s="233"/>
      <c r="J273" s="40"/>
      <c r="K273" s="40"/>
      <c r="L273" s="44"/>
      <c r="M273" s="234"/>
      <c r="N273" s="235"/>
      <c r="O273" s="91"/>
      <c r="P273" s="91"/>
      <c r="Q273" s="91"/>
      <c r="R273" s="91"/>
      <c r="S273" s="91"/>
      <c r="T273" s="92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133</v>
      </c>
      <c r="AU273" s="17" t="s">
        <v>82</v>
      </c>
    </row>
    <row r="274" s="13" customFormat="1">
      <c r="A274" s="13"/>
      <c r="B274" s="246"/>
      <c r="C274" s="247"/>
      <c r="D274" s="248" t="s">
        <v>140</v>
      </c>
      <c r="E274" s="249" t="s">
        <v>1</v>
      </c>
      <c r="F274" s="250" t="s">
        <v>82</v>
      </c>
      <c r="G274" s="247"/>
      <c r="H274" s="251">
        <v>2</v>
      </c>
      <c r="I274" s="252"/>
      <c r="J274" s="247"/>
      <c r="K274" s="247"/>
      <c r="L274" s="253"/>
      <c r="M274" s="254"/>
      <c r="N274" s="255"/>
      <c r="O274" s="255"/>
      <c r="P274" s="255"/>
      <c r="Q274" s="255"/>
      <c r="R274" s="255"/>
      <c r="S274" s="255"/>
      <c r="T274" s="256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57" t="s">
        <v>140</v>
      </c>
      <c r="AU274" s="257" t="s">
        <v>82</v>
      </c>
      <c r="AV274" s="13" t="s">
        <v>82</v>
      </c>
      <c r="AW274" s="13" t="s">
        <v>142</v>
      </c>
      <c r="AX274" s="13" t="s">
        <v>80</v>
      </c>
      <c r="AY274" s="257" t="s">
        <v>123</v>
      </c>
    </row>
    <row r="275" s="13" customFormat="1">
      <c r="A275" s="13"/>
      <c r="B275" s="246"/>
      <c r="C275" s="247"/>
      <c r="D275" s="248" t="s">
        <v>140</v>
      </c>
      <c r="E275" s="247"/>
      <c r="F275" s="250" t="s">
        <v>357</v>
      </c>
      <c r="G275" s="247"/>
      <c r="H275" s="251">
        <v>4</v>
      </c>
      <c r="I275" s="252"/>
      <c r="J275" s="247"/>
      <c r="K275" s="247"/>
      <c r="L275" s="253"/>
      <c r="M275" s="254"/>
      <c r="N275" s="255"/>
      <c r="O275" s="255"/>
      <c r="P275" s="255"/>
      <c r="Q275" s="255"/>
      <c r="R275" s="255"/>
      <c r="S275" s="255"/>
      <c r="T275" s="256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57" t="s">
        <v>140</v>
      </c>
      <c r="AU275" s="257" t="s">
        <v>82</v>
      </c>
      <c r="AV275" s="13" t="s">
        <v>82</v>
      </c>
      <c r="AW275" s="13" t="s">
        <v>4</v>
      </c>
      <c r="AX275" s="13" t="s">
        <v>80</v>
      </c>
      <c r="AY275" s="257" t="s">
        <v>123</v>
      </c>
    </row>
    <row r="276" s="2" customFormat="1" ht="24.15" customHeight="1">
      <c r="A276" s="38"/>
      <c r="B276" s="39"/>
      <c r="C276" s="218" t="s">
        <v>358</v>
      </c>
      <c r="D276" s="218" t="s">
        <v>126</v>
      </c>
      <c r="E276" s="219" t="s">
        <v>359</v>
      </c>
      <c r="F276" s="220" t="s">
        <v>360</v>
      </c>
      <c r="G276" s="221" t="s">
        <v>333</v>
      </c>
      <c r="H276" s="222">
        <v>1</v>
      </c>
      <c r="I276" s="223"/>
      <c r="J276" s="224">
        <f>ROUND(I276*H276,2)</f>
        <v>0</v>
      </c>
      <c r="K276" s="220" t="s">
        <v>130</v>
      </c>
      <c r="L276" s="44"/>
      <c r="M276" s="225" t="s">
        <v>1</v>
      </c>
      <c r="N276" s="226" t="s">
        <v>37</v>
      </c>
      <c r="O276" s="91"/>
      <c r="P276" s="227">
        <f>O276*H276</f>
        <v>0</v>
      </c>
      <c r="Q276" s="227">
        <v>0.42080000000000001</v>
      </c>
      <c r="R276" s="227">
        <f>Q276*H276</f>
        <v>0.42080000000000001</v>
      </c>
      <c r="S276" s="227">
        <v>0</v>
      </c>
      <c r="T276" s="228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29" t="s">
        <v>131</v>
      </c>
      <c r="AT276" s="229" t="s">
        <v>126</v>
      </c>
      <c r="AU276" s="229" t="s">
        <v>82</v>
      </c>
      <c r="AY276" s="17" t="s">
        <v>123</v>
      </c>
      <c r="BE276" s="230">
        <f>IF(N276="základní",J276,0)</f>
        <v>0</v>
      </c>
      <c r="BF276" s="230">
        <f>IF(N276="snížená",J276,0)</f>
        <v>0</v>
      </c>
      <c r="BG276" s="230">
        <f>IF(N276="zákl. přenesená",J276,0)</f>
        <v>0</v>
      </c>
      <c r="BH276" s="230">
        <f>IF(N276="sníž. přenesená",J276,0)</f>
        <v>0</v>
      </c>
      <c r="BI276" s="230">
        <f>IF(N276="nulová",J276,0)</f>
        <v>0</v>
      </c>
      <c r="BJ276" s="17" t="s">
        <v>80</v>
      </c>
      <c r="BK276" s="230">
        <f>ROUND(I276*H276,2)</f>
        <v>0</v>
      </c>
      <c r="BL276" s="17" t="s">
        <v>131</v>
      </c>
      <c r="BM276" s="229" t="s">
        <v>361</v>
      </c>
    </row>
    <row r="277" s="2" customFormat="1">
      <c r="A277" s="38"/>
      <c r="B277" s="39"/>
      <c r="C277" s="40"/>
      <c r="D277" s="231" t="s">
        <v>133</v>
      </c>
      <c r="E277" s="40"/>
      <c r="F277" s="232" t="s">
        <v>362</v>
      </c>
      <c r="G277" s="40"/>
      <c r="H277" s="40"/>
      <c r="I277" s="233"/>
      <c r="J277" s="40"/>
      <c r="K277" s="40"/>
      <c r="L277" s="44"/>
      <c r="M277" s="234"/>
      <c r="N277" s="235"/>
      <c r="O277" s="91"/>
      <c r="P277" s="91"/>
      <c r="Q277" s="91"/>
      <c r="R277" s="91"/>
      <c r="S277" s="91"/>
      <c r="T277" s="92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133</v>
      </c>
      <c r="AU277" s="17" t="s">
        <v>82</v>
      </c>
    </row>
    <row r="278" s="2" customFormat="1" ht="44.25" customHeight="1">
      <c r="A278" s="38"/>
      <c r="B278" s="39"/>
      <c r="C278" s="218" t="s">
        <v>363</v>
      </c>
      <c r="D278" s="218" t="s">
        <v>126</v>
      </c>
      <c r="E278" s="219" t="s">
        <v>364</v>
      </c>
      <c r="F278" s="220" t="s">
        <v>365</v>
      </c>
      <c r="G278" s="221" t="s">
        <v>129</v>
      </c>
      <c r="H278" s="222">
        <v>0.59999999999999998</v>
      </c>
      <c r="I278" s="223"/>
      <c r="J278" s="224">
        <f>ROUND(I278*H278,2)</f>
        <v>0</v>
      </c>
      <c r="K278" s="220" t="s">
        <v>130</v>
      </c>
      <c r="L278" s="44"/>
      <c r="M278" s="225" t="s">
        <v>1</v>
      </c>
      <c r="N278" s="226" t="s">
        <v>37</v>
      </c>
      <c r="O278" s="91"/>
      <c r="P278" s="227">
        <f>O278*H278</f>
        <v>0</v>
      </c>
      <c r="Q278" s="227">
        <v>0.00316</v>
      </c>
      <c r="R278" s="227">
        <f>Q278*H278</f>
        <v>0.0018959999999999999</v>
      </c>
      <c r="S278" s="227">
        <v>0.069000000000000006</v>
      </c>
      <c r="T278" s="228">
        <f>S278*H278</f>
        <v>0.041399999999999999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29" t="s">
        <v>131</v>
      </c>
      <c r="AT278" s="229" t="s">
        <v>126</v>
      </c>
      <c r="AU278" s="229" t="s">
        <v>82</v>
      </c>
      <c r="AY278" s="17" t="s">
        <v>123</v>
      </c>
      <c r="BE278" s="230">
        <f>IF(N278="základní",J278,0)</f>
        <v>0</v>
      </c>
      <c r="BF278" s="230">
        <f>IF(N278="snížená",J278,0)</f>
        <v>0</v>
      </c>
      <c r="BG278" s="230">
        <f>IF(N278="zákl. přenesená",J278,0)</f>
        <v>0</v>
      </c>
      <c r="BH278" s="230">
        <f>IF(N278="sníž. přenesená",J278,0)</f>
        <v>0</v>
      </c>
      <c r="BI278" s="230">
        <f>IF(N278="nulová",J278,0)</f>
        <v>0</v>
      </c>
      <c r="BJ278" s="17" t="s">
        <v>80</v>
      </c>
      <c r="BK278" s="230">
        <f>ROUND(I278*H278,2)</f>
        <v>0</v>
      </c>
      <c r="BL278" s="17" t="s">
        <v>131</v>
      </c>
      <c r="BM278" s="229" t="s">
        <v>366</v>
      </c>
    </row>
    <row r="279" s="2" customFormat="1">
      <c r="A279" s="38"/>
      <c r="B279" s="39"/>
      <c r="C279" s="40"/>
      <c r="D279" s="231" t="s">
        <v>133</v>
      </c>
      <c r="E279" s="40"/>
      <c r="F279" s="232" t="s">
        <v>367</v>
      </c>
      <c r="G279" s="40"/>
      <c r="H279" s="40"/>
      <c r="I279" s="233"/>
      <c r="J279" s="40"/>
      <c r="K279" s="40"/>
      <c r="L279" s="44"/>
      <c r="M279" s="234"/>
      <c r="N279" s="235"/>
      <c r="O279" s="91"/>
      <c r="P279" s="91"/>
      <c r="Q279" s="91"/>
      <c r="R279" s="91"/>
      <c r="S279" s="91"/>
      <c r="T279" s="92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133</v>
      </c>
      <c r="AU279" s="17" t="s">
        <v>82</v>
      </c>
    </row>
    <row r="280" s="13" customFormat="1">
      <c r="A280" s="13"/>
      <c r="B280" s="246"/>
      <c r="C280" s="247"/>
      <c r="D280" s="248" t="s">
        <v>140</v>
      </c>
      <c r="E280" s="249" t="s">
        <v>1</v>
      </c>
      <c r="F280" s="250" t="s">
        <v>368</v>
      </c>
      <c r="G280" s="247"/>
      <c r="H280" s="251">
        <v>0.59999999999999998</v>
      </c>
      <c r="I280" s="252"/>
      <c r="J280" s="247"/>
      <c r="K280" s="247"/>
      <c r="L280" s="253"/>
      <c r="M280" s="254"/>
      <c r="N280" s="255"/>
      <c r="O280" s="255"/>
      <c r="P280" s="255"/>
      <c r="Q280" s="255"/>
      <c r="R280" s="255"/>
      <c r="S280" s="255"/>
      <c r="T280" s="256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57" t="s">
        <v>140</v>
      </c>
      <c r="AU280" s="257" t="s">
        <v>82</v>
      </c>
      <c r="AV280" s="13" t="s">
        <v>82</v>
      </c>
      <c r="AW280" s="13" t="s">
        <v>142</v>
      </c>
      <c r="AX280" s="13" t="s">
        <v>80</v>
      </c>
      <c r="AY280" s="257" t="s">
        <v>123</v>
      </c>
    </row>
    <row r="281" s="12" customFormat="1" ht="22.8" customHeight="1">
      <c r="A281" s="12"/>
      <c r="B281" s="202"/>
      <c r="C281" s="203"/>
      <c r="D281" s="204" t="s">
        <v>71</v>
      </c>
      <c r="E281" s="216" t="s">
        <v>124</v>
      </c>
      <c r="F281" s="216" t="s">
        <v>125</v>
      </c>
      <c r="G281" s="203"/>
      <c r="H281" s="203"/>
      <c r="I281" s="206"/>
      <c r="J281" s="217">
        <f>BK281</f>
        <v>0</v>
      </c>
      <c r="K281" s="203"/>
      <c r="L281" s="208"/>
      <c r="M281" s="209"/>
      <c r="N281" s="210"/>
      <c r="O281" s="210"/>
      <c r="P281" s="211">
        <f>SUM(P282:P347)</f>
        <v>0</v>
      </c>
      <c r="Q281" s="210"/>
      <c r="R281" s="211">
        <f>SUM(R282:R347)</f>
        <v>4.7164619999999999</v>
      </c>
      <c r="S281" s="210"/>
      <c r="T281" s="212">
        <f>SUM(T282:T347)</f>
        <v>176.80000000000001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13" t="s">
        <v>80</v>
      </c>
      <c r="AT281" s="214" t="s">
        <v>71</v>
      </c>
      <c r="AU281" s="214" t="s">
        <v>80</v>
      </c>
      <c r="AY281" s="213" t="s">
        <v>123</v>
      </c>
      <c r="BK281" s="215">
        <f>SUM(BK282:BK347)</f>
        <v>0</v>
      </c>
    </row>
    <row r="282" s="2" customFormat="1" ht="49.05" customHeight="1">
      <c r="A282" s="38"/>
      <c r="B282" s="39"/>
      <c r="C282" s="218" t="s">
        <v>369</v>
      </c>
      <c r="D282" s="218" t="s">
        <v>126</v>
      </c>
      <c r="E282" s="219" t="s">
        <v>370</v>
      </c>
      <c r="F282" s="220" t="s">
        <v>371</v>
      </c>
      <c r="G282" s="221" t="s">
        <v>129</v>
      </c>
      <c r="H282" s="222">
        <v>16</v>
      </c>
      <c r="I282" s="223"/>
      <c r="J282" s="224">
        <f>ROUND(I282*H282,2)</f>
        <v>0</v>
      </c>
      <c r="K282" s="220" t="s">
        <v>130</v>
      </c>
      <c r="L282" s="44"/>
      <c r="M282" s="225" t="s">
        <v>1</v>
      </c>
      <c r="N282" s="226" t="s">
        <v>37</v>
      </c>
      <c r="O282" s="91"/>
      <c r="P282" s="227">
        <f>O282*H282</f>
        <v>0</v>
      </c>
      <c r="Q282" s="227">
        <v>0.15540000000000001</v>
      </c>
      <c r="R282" s="227">
        <f>Q282*H282</f>
        <v>2.4864000000000002</v>
      </c>
      <c r="S282" s="227">
        <v>0</v>
      </c>
      <c r="T282" s="228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29" t="s">
        <v>131</v>
      </c>
      <c r="AT282" s="229" t="s">
        <v>126</v>
      </c>
      <c r="AU282" s="229" t="s">
        <v>82</v>
      </c>
      <c r="AY282" s="17" t="s">
        <v>123</v>
      </c>
      <c r="BE282" s="230">
        <f>IF(N282="základní",J282,0)</f>
        <v>0</v>
      </c>
      <c r="BF282" s="230">
        <f>IF(N282="snížená",J282,0)</f>
        <v>0</v>
      </c>
      <c r="BG282" s="230">
        <f>IF(N282="zákl. přenesená",J282,0)</f>
        <v>0</v>
      </c>
      <c r="BH282" s="230">
        <f>IF(N282="sníž. přenesená",J282,0)</f>
        <v>0</v>
      </c>
      <c r="BI282" s="230">
        <f>IF(N282="nulová",J282,0)</f>
        <v>0</v>
      </c>
      <c r="BJ282" s="17" t="s">
        <v>80</v>
      </c>
      <c r="BK282" s="230">
        <f>ROUND(I282*H282,2)</f>
        <v>0</v>
      </c>
      <c r="BL282" s="17" t="s">
        <v>131</v>
      </c>
      <c r="BM282" s="229" t="s">
        <v>372</v>
      </c>
    </row>
    <row r="283" s="2" customFormat="1">
      <c r="A283" s="38"/>
      <c r="B283" s="39"/>
      <c r="C283" s="40"/>
      <c r="D283" s="231" t="s">
        <v>133</v>
      </c>
      <c r="E283" s="40"/>
      <c r="F283" s="232" t="s">
        <v>373</v>
      </c>
      <c r="G283" s="40"/>
      <c r="H283" s="40"/>
      <c r="I283" s="233"/>
      <c r="J283" s="40"/>
      <c r="K283" s="40"/>
      <c r="L283" s="44"/>
      <c r="M283" s="234"/>
      <c r="N283" s="235"/>
      <c r="O283" s="91"/>
      <c r="P283" s="91"/>
      <c r="Q283" s="91"/>
      <c r="R283" s="91"/>
      <c r="S283" s="91"/>
      <c r="T283" s="92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133</v>
      </c>
      <c r="AU283" s="17" t="s">
        <v>82</v>
      </c>
    </row>
    <row r="284" s="2" customFormat="1" ht="16.5" customHeight="1">
      <c r="A284" s="38"/>
      <c r="B284" s="39"/>
      <c r="C284" s="236" t="s">
        <v>374</v>
      </c>
      <c r="D284" s="236" t="s">
        <v>135</v>
      </c>
      <c r="E284" s="237" t="s">
        <v>375</v>
      </c>
      <c r="F284" s="238" t="s">
        <v>376</v>
      </c>
      <c r="G284" s="239" t="s">
        <v>129</v>
      </c>
      <c r="H284" s="240">
        <v>16</v>
      </c>
      <c r="I284" s="241"/>
      <c r="J284" s="242">
        <f>ROUND(I284*H284,2)</f>
        <v>0</v>
      </c>
      <c r="K284" s="238" t="s">
        <v>130</v>
      </c>
      <c r="L284" s="243"/>
      <c r="M284" s="244" t="s">
        <v>1</v>
      </c>
      <c r="N284" s="245" t="s">
        <v>37</v>
      </c>
      <c r="O284" s="91"/>
      <c r="P284" s="227">
        <f>O284*H284</f>
        <v>0</v>
      </c>
      <c r="Q284" s="227">
        <v>0.10199999999999999</v>
      </c>
      <c r="R284" s="227">
        <f>Q284*H284</f>
        <v>1.6319999999999999</v>
      </c>
      <c r="S284" s="227">
        <v>0</v>
      </c>
      <c r="T284" s="228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29" t="s">
        <v>138</v>
      </c>
      <c r="AT284" s="229" t="s">
        <v>135</v>
      </c>
      <c r="AU284" s="229" t="s">
        <v>82</v>
      </c>
      <c r="AY284" s="17" t="s">
        <v>123</v>
      </c>
      <c r="BE284" s="230">
        <f>IF(N284="základní",J284,0)</f>
        <v>0</v>
      </c>
      <c r="BF284" s="230">
        <f>IF(N284="snížená",J284,0)</f>
        <v>0</v>
      </c>
      <c r="BG284" s="230">
        <f>IF(N284="zákl. přenesená",J284,0)</f>
        <v>0</v>
      </c>
      <c r="BH284" s="230">
        <f>IF(N284="sníž. přenesená",J284,0)</f>
        <v>0</v>
      </c>
      <c r="BI284" s="230">
        <f>IF(N284="nulová",J284,0)</f>
        <v>0</v>
      </c>
      <c r="BJ284" s="17" t="s">
        <v>80</v>
      </c>
      <c r="BK284" s="230">
        <f>ROUND(I284*H284,2)</f>
        <v>0</v>
      </c>
      <c r="BL284" s="17" t="s">
        <v>131</v>
      </c>
      <c r="BM284" s="229" t="s">
        <v>377</v>
      </c>
    </row>
    <row r="285" s="13" customFormat="1">
      <c r="A285" s="13"/>
      <c r="B285" s="246"/>
      <c r="C285" s="247"/>
      <c r="D285" s="248" t="s">
        <v>140</v>
      </c>
      <c r="E285" s="247"/>
      <c r="F285" s="250" t="s">
        <v>378</v>
      </c>
      <c r="G285" s="247"/>
      <c r="H285" s="251">
        <v>16</v>
      </c>
      <c r="I285" s="252"/>
      <c r="J285" s="247"/>
      <c r="K285" s="247"/>
      <c r="L285" s="253"/>
      <c r="M285" s="254"/>
      <c r="N285" s="255"/>
      <c r="O285" s="255"/>
      <c r="P285" s="255"/>
      <c r="Q285" s="255"/>
      <c r="R285" s="255"/>
      <c r="S285" s="255"/>
      <c r="T285" s="256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57" t="s">
        <v>140</v>
      </c>
      <c r="AU285" s="257" t="s">
        <v>82</v>
      </c>
      <c r="AV285" s="13" t="s">
        <v>82</v>
      </c>
      <c r="AW285" s="13" t="s">
        <v>4</v>
      </c>
      <c r="AX285" s="13" t="s">
        <v>80</v>
      </c>
      <c r="AY285" s="257" t="s">
        <v>123</v>
      </c>
    </row>
    <row r="286" s="2" customFormat="1" ht="37.8" customHeight="1">
      <c r="A286" s="38"/>
      <c r="B286" s="39"/>
      <c r="C286" s="218" t="s">
        <v>379</v>
      </c>
      <c r="D286" s="218" t="s">
        <v>126</v>
      </c>
      <c r="E286" s="219" t="s">
        <v>380</v>
      </c>
      <c r="F286" s="220" t="s">
        <v>381</v>
      </c>
      <c r="G286" s="221" t="s">
        <v>129</v>
      </c>
      <c r="H286" s="222">
        <v>1237.2000000000001</v>
      </c>
      <c r="I286" s="223"/>
      <c r="J286" s="224">
        <f>ROUND(I286*H286,2)</f>
        <v>0</v>
      </c>
      <c r="K286" s="220" t="s">
        <v>130</v>
      </c>
      <c r="L286" s="44"/>
      <c r="M286" s="225" t="s">
        <v>1</v>
      </c>
      <c r="N286" s="226" t="s">
        <v>37</v>
      </c>
      <c r="O286" s="91"/>
      <c r="P286" s="227">
        <f>O286*H286</f>
        <v>0</v>
      </c>
      <c r="Q286" s="227">
        <v>1.0000000000000001E-05</v>
      </c>
      <c r="R286" s="227">
        <f>Q286*H286</f>
        <v>0.012372000000000001</v>
      </c>
      <c r="S286" s="227">
        <v>0</v>
      </c>
      <c r="T286" s="228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29" t="s">
        <v>131</v>
      </c>
      <c r="AT286" s="229" t="s">
        <v>126</v>
      </c>
      <c r="AU286" s="229" t="s">
        <v>82</v>
      </c>
      <c r="AY286" s="17" t="s">
        <v>123</v>
      </c>
      <c r="BE286" s="230">
        <f>IF(N286="základní",J286,0)</f>
        <v>0</v>
      </c>
      <c r="BF286" s="230">
        <f>IF(N286="snížená",J286,0)</f>
        <v>0</v>
      </c>
      <c r="BG286" s="230">
        <f>IF(N286="zákl. přenesená",J286,0)</f>
        <v>0</v>
      </c>
      <c r="BH286" s="230">
        <f>IF(N286="sníž. přenesená",J286,0)</f>
        <v>0</v>
      </c>
      <c r="BI286" s="230">
        <f>IF(N286="nulová",J286,0)</f>
        <v>0</v>
      </c>
      <c r="BJ286" s="17" t="s">
        <v>80</v>
      </c>
      <c r="BK286" s="230">
        <f>ROUND(I286*H286,2)</f>
        <v>0</v>
      </c>
      <c r="BL286" s="17" t="s">
        <v>131</v>
      </c>
      <c r="BM286" s="229" t="s">
        <v>382</v>
      </c>
    </row>
    <row r="287" s="2" customFormat="1">
      <c r="A287" s="38"/>
      <c r="B287" s="39"/>
      <c r="C287" s="40"/>
      <c r="D287" s="231" t="s">
        <v>133</v>
      </c>
      <c r="E287" s="40"/>
      <c r="F287" s="232" t="s">
        <v>383</v>
      </c>
      <c r="G287" s="40"/>
      <c r="H287" s="40"/>
      <c r="I287" s="233"/>
      <c r="J287" s="40"/>
      <c r="K287" s="40"/>
      <c r="L287" s="44"/>
      <c r="M287" s="234"/>
      <c r="N287" s="235"/>
      <c r="O287" s="91"/>
      <c r="P287" s="91"/>
      <c r="Q287" s="91"/>
      <c r="R287" s="91"/>
      <c r="S287" s="91"/>
      <c r="T287" s="92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133</v>
      </c>
      <c r="AU287" s="17" t="s">
        <v>82</v>
      </c>
    </row>
    <row r="288" s="14" customFormat="1">
      <c r="A288" s="14"/>
      <c r="B288" s="262"/>
      <c r="C288" s="263"/>
      <c r="D288" s="248" t="s">
        <v>140</v>
      </c>
      <c r="E288" s="264" t="s">
        <v>1</v>
      </c>
      <c r="F288" s="265" t="s">
        <v>384</v>
      </c>
      <c r="G288" s="263"/>
      <c r="H288" s="264" t="s">
        <v>1</v>
      </c>
      <c r="I288" s="266"/>
      <c r="J288" s="263"/>
      <c r="K288" s="263"/>
      <c r="L288" s="267"/>
      <c r="M288" s="268"/>
      <c r="N288" s="269"/>
      <c r="O288" s="269"/>
      <c r="P288" s="269"/>
      <c r="Q288" s="269"/>
      <c r="R288" s="269"/>
      <c r="S288" s="269"/>
      <c r="T288" s="270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71" t="s">
        <v>140</v>
      </c>
      <c r="AU288" s="271" t="s">
        <v>82</v>
      </c>
      <c r="AV288" s="14" t="s">
        <v>80</v>
      </c>
      <c r="AW288" s="14" t="s">
        <v>142</v>
      </c>
      <c r="AX288" s="14" t="s">
        <v>72</v>
      </c>
      <c r="AY288" s="271" t="s">
        <v>123</v>
      </c>
    </row>
    <row r="289" s="14" customFormat="1">
      <c r="A289" s="14"/>
      <c r="B289" s="262"/>
      <c r="C289" s="263"/>
      <c r="D289" s="248" t="s">
        <v>140</v>
      </c>
      <c r="E289" s="264" t="s">
        <v>1</v>
      </c>
      <c r="F289" s="265" t="s">
        <v>385</v>
      </c>
      <c r="G289" s="263"/>
      <c r="H289" s="264" t="s">
        <v>1</v>
      </c>
      <c r="I289" s="266"/>
      <c r="J289" s="263"/>
      <c r="K289" s="263"/>
      <c r="L289" s="267"/>
      <c r="M289" s="268"/>
      <c r="N289" s="269"/>
      <c r="O289" s="269"/>
      <c r="P289" s="269"/>
      <c r="Q289" s="269"/>
      <c r="R289" s="269"/>
      <c r="S289" s="269"/>
      <c r="T289" s="270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71" t="s">
        <v>140</v>
      </c>
      <c r="AU289" s="271" t="s">
        <v>82</v>
      </c>
      <c r="AV289" s="14" t="s">
        <v>80</v>
      </c>
      <c r="AW289" s="14" t="s">
        <v>142</v>
      </c>
      <c r="AX289" s="14" t="s">
        <v>72</v>
      </c>
      <c r="AY289" s="271" t="s">
        <v>123</v>
      </c>
    </row>
    <row r="290" s="14" customFormat="1">
      <c r="A290" s="14"/>
      <c r="B290" s="262"/>
      <c r="C290" s="263"/>
      <c r="D290" s="248" t="s">
        <v>140</v>
      </c>
      <c r="E290" s="264" t="s">
        <v>1</v>
      </c>
      <c r="F290" s="265" t="s">
        <v>386</v>
      </c>
      <c r="G290" s="263"/>
      <c r="H290" s="264" t="s">
        <v>1</v>
      </c>
      <c r="I290" s="266"/>
      <c r="J290" s="263"/>
      <c r="K290" s="263"/>
      <c r="L290" s="267"/>
      <c r="M290" s="268"/>
      <c r="N290" s="269"/>
      <c r="O290" s="269"/>
      <c r="P290" s="269"/>
      <c r="Q290" s="269"/>
      <c r="R290" s="269"/>
      <c r="S290" s="269"/>
      <c r="T290" s="270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71" t="s">
        <v>140</v>
      </c>
      <c r="AU290" s="271" t="s">
        <v>82</v>
      </c>
      <c r="AV290" s="14" t="s">
        <v>80</v>
      </c>
      <c r="AW290" s="14" t="s">
        <v>142</v>
      </c>
      <c r="AX290" s="14" t="s">
        <v>72</v>
      </c>
      <c r="AY290" s="271" t="s">
        <v>123</v>
      </c>
    </row>
    <row r="291" s="14" customFormat="1">
      <c r="A291" s="14"/>
      <c r="B291" s="262"/>
      <c r="C291" s="263"/>
      <c r="D291" s="248" t="s">
        <v>140</v>
      </c>
      <c r="E291" s="264" t="s">
        <v>1</v>
      </c>
      <c r="F291" s="265" t="s">
        <v>387</v>
      </c>
      <c r="G291" s="263"/>
      <c r="H291" s="264" t="s">
        <v>1</v>
      </c>
      <c r="I291" s="266"/>
      <c r="J291" s="263"/>
      <c r="K291" s="263"/>
      <c r="L291" s="267"/>
      <c r="M291" s="268"/>
      <c r="N291" s="269"/>
      <c r="O291" s="269"/>
      <c r="P291" s="269"/>
      <c r="Q291" s="269"/>
      <c r="R291" s="269"/>
      <c r="S291" s="269"/>
      <c r="T291" s="270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71" t="s">
        <v>140</v>
      </c>
      <c r="AU291" s="271" t="s">
        <v>82</v>
      </c>
      <c r="AV291" s="14" t="s">
        <v>80</v>
      </c>
      <c r="AW291" s="14" t="s">
        <v>142</v>
      </c>
      <c r="AX291" s="14" t="s">
        <v>72</v>
      </c>
      <c r="AY291" s="271" t="s">
        <v>123</v>
      </c>
    </row>
    <row r="292" s="13" customFormat="1">
      <c r="A292" s="13"/>
      <c r="B292" s="246"/>
      <c r="C292" s="247"/>
      <c r="D292" s="248" t="s">
        <v>140</v>
      </c>
      <c r="E292" s="249" t="s">
        <v>1</v>
      </c>
      <c r="F292" s="250" t="s">
        <v>388</v>
      </c>
      <c r="G292" s="247"/>
      <c r="H292" s="251">
        <v>88</v>
      </c>
      <c r="I292" s="252"/>
      <c r="J292" s="247"/>
      <c r="K292" s="247"/>
      <c r="L292" s="253"/>
      <c r="M292" s="254"/>
      <c r="N292" s="255"/>
      <c r="O292" s="255"/>
      <c r="P292" s="255"/>
      <c r="Q292" s="255"/>
      <c r="R292" s="255"/>
      <c r="S292" s="255"/>
      <c r="T292" s="256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57" t="s">
        <v>140</v>
      </c>
      <c r="AU292" s="257" t="s">
        <v>82</v>
      </c>
      <c r="AV292" s="13" t="s">
        <v>82</v>
      </c>
      <c r="AW292" s="13" t="s">
        <v>142</v>
      </c>
      <c r="AX292" s="13" t="s">
        <v>72</v>
      </c>
      <c r="AY292" s="257" t="s">
        <v>123</v>
      </c>
    </row>
    <row r="293" s="14" customFormat="1">
      <c r="A293" s="14"/>
      <c r="B293" s="262"/>
      <c r="C293" s="263"/>
      <c r="D293" s="248" t="s">
        <v>140</v>
      </c>
      <c r="E293" s="264" t="s">
        <v>1</v>
      </c>
      <c r="F293" s="265" t="s">
        <v>389</v>
      </c>
      <c r="G293" s="263"/>
      <c r="H293" s="264" t="s">
        <v>1</v>
      </c>
      <c r="I293" s="266"/>
      <c r="J293" s="263"/>
      <c r="K293" s="263"/>
      <c r="L293" s="267"/>
      <c r="M293" s="268"/>
      <c r="N293" s="269"/>
      <c r="O293" s="269"/>
      <c r="P293" s="269"/>
      <c r="Q293" s="269"/>
      <c r="R293" s="269"/>
      <c r="S293" s="269"/>
      <c r="T293" s="270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71" t="s">
        <v>140</v>
      </c>
      <c r="AU293" s="271" t="s">
        <v>82</v>
      </c>
      <c r="AV293" s="14" t="s">
        <v>80</v>
      </c>
      <c r="AW293" s="14" t="s">
        <v>142</v>
      </c>
      <c r="AX293" s="14" t="s">
        <v>72</v>
      </c>
      <c r="AY293" s="271" t="s">
        <v>123</v>
      </c>
    </row>
    <row r="294" s="14" customFormat="1">
      <c r="A294" s="14"/>
      <c r="B294" s="262"/>
      <c r="C294" s="263"/>
      <c r="D294" s="248" t="s">
        <v>140</v>
      </c>
      <c r="E294" s="264" t="s">
        <v>1</v>
      </c>
      <c r="F294" s="265" t="s">
        <v>387</v>
      </c>
      <c r="G294" s="263"/>
      <c r="H294" s="264" t="s">
        <v>1</v>
      </c>
      <c r="I294" s="266"/>
      <c r="J294" s="263"/>
      <c r="K294" s="263"/>
      <c r="L294" s="267"/>
      <c r="M294" s="268"/>
      <c r="N294" s="269"/>
      <c r="O294" s="269"/>
      <c r="P294" s="269"/>
      <c r="Q294" s="269"/>
      <c r="R294" s="269"/>
      <c r="S294" s="269"/>
      <c r="T294" s="270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71" t="s">
        <v>140</v>
      </c>
      <c r="AU294" s="271" t="s">
        <v>82</v>
      </c>
      <c r="AV294" s="14" t="s">
        <v>80</v>
      </c>
      <c r="AW294" s="14" t="s">
        <v>142</v>
      </c>
      <c r="AX294" s="14" t="s">
        <v>72</v>
      </c>
      <c r="AY294" s="271" t="s">
        <v>123</v>
      </c>
    </row>
    <row r="295" s="13" customFormat="1">
      <c r="A295" s="13"/>
      <c r="B295" s="246"/>
      <c r="C295" s="247"/>
      <c r="D295" s="248" t="s">
        <v>140</v>
      </c>
      <c r="E295" s="249" t="s">
        <v>1</v>
      </c>
      <c r="F295" s="250" t="s">
        <v>390</v>
      </c>
      <c r="G295" s="247"/>
      <c r="H295" s="251">
        <v>63.199999999999996</v>
      </c>
      <c r="I295" s="252"/>
      <c r="J295" s="247"/>
      <c r="K295" s="247"/>
      <c r="L295" s="253"/>
      <c r="M295" s="254"/>
      <c r="N295" s="255"/>
      <c r="O295" s="255"/>
      <c r="P295" s="255"/>
      <c r="Q295" s="255"/>
      <c r="R295" s="255"/>
      <c r="S295" s="255"/>
      <c r="T295" s="256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57" t="s">
        <v>140</v>
      </c>
      <c r="AU295" s="257" t="s">
        <v>82</v>
      </c>
      <c r="AV295" s="13" t="s">
        <v>82</v>
      </c>
      <c r="AW295" s="13" t="s">
        <v>142</v>
      </c>
      <c r="AX295" s="13" t="s">
        <v>72</v>
      </c>
      <c r="AY295" s="257" t="s">
        <v>123</v>
      </c>
    </row>
    <row r="296" s="14" customFormat="1">
      <c r="A296" s="14"/>
      <c r="B296" s="262"/>
      <c r="C296" s="263"/>
      <c r="D296" s="248" t="s">
        <v>140</v>
      </c>
      <c r="E296" s="264" t="s">
        <v>1</v>
      </c>
      <c r="F296" s="265" t="s">
        <v>391</v>
      </c>
      <c r="G296" s="263"/>
      <c r="H296" s="264" t="s">
        <v>1</v>
      </c>
      <c r="I296" s="266"/>
      <c r="J296" s="263"/>
      <c r="K296" s="263"/>
      <c r="L296" s="267"/>
      <c r="M296" s="268"/>
      <c r="N296" s="269"/>
      <c r="O296" s="269"/>
      <c r="P296" s="269"/>
      <c r="Q296" s="269"/>
      <c r="R296" s="269"/>
      <c r="S296" s="269"/>
      <c r="T296" s="270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71" t="s">
        <v>140</v>
      </c>
      <c r="AU296" s="271" t="s">
        <v>82</v>
      </c>
      <c r="AV296" s="14" t="s">
        <v>80</v>
      </c>
      <c r="AW296" s="14" t="s">
        <v>142</v>
      </c>
      <c r="AX296" s="14" t="s">
        <v>72</v>
      </c>
      <c r="AY296" s="271" t="s">
        <v>123</v>
      </c>
    </row>
    <row r="297" s="14" customFormat="1">
      <c r="A297" s="14"/>
      <c r="B297" s="262"/>
      <c r="C297" s="263"/>
      <c r="D297" s="248" t="s">
        <v>140</v>
      </c>
      <c r="E297" s="264" t="s">
        <v>1</v>
      </c>
      <c r="F297" s="265" t="s">
        <v>387</v>
      </c>
      <c r="G297" s="263"/>
      <c r="H297" s="264" t="s">
        <v>1</v>
      </c>
      <c r="I297" s="266"/>
      <c r="J297" s="263"/>
      <c r="K297" s="263"/>
      <c r="L297" s="267"/>
      <c r="M297" s="268"/>
      <c r="N297" s="269"/>
      <c r="O297" s="269"/>
      <c r="P297" s="269"/>
      <c r="Q297" s="269"/>
      <c r="R297" s="269"/>
      <c r="S297" s="269"/>
      <c r="T297" s="270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71" t="s">
        <v>140</v>
      </c>
      <c r="AU297" s="271" t="s">
        <v>82</v>
      </c>
      <c r="AV297" s="14" t="s">
        <v>80</v>
      </c>
      <c r="AW297" s="14" t="s">
        <v>142</v>
      </c>
      <c r="AX297" s="14" t="s">
        <v>72</v>
      </c>
      <c r="AY297" s="271" t="s">
        <v>123</v>
      </c>
    </row>
    <row r="298" s="13" customFormat="1">
      <c r="A298" s="13"/>
      <c r="B298" s="246"/>
      <c r="C298" s="247"/>
      <c r="D298" s="248" t="s">
        <v>140</v>
      </c>
      <c r="E298" s="249" t="s">
        <v>1</v>
      </c>
      <c r="F298" s="250" t="s">
        <v>392</v>
      </c>
      <c r="G298" s="247"/>
      <c r="H298" s="251">
        <v>166</v>
      </c>
      <c r="I298" s="252"/>
      <c r="J298" s="247"/>
      <c r="K298" s="247"/>
      <c r="L298" s="253"/>
      <c r="M298" s="254"/>
      <c r="N298" s="255"/>
      <c r="O298" s="255"/>
      <c r="P298" s="255"/>
      <c r="Q298" s="255"/>
      <c r="R298" s="255"/>
      <c r="S298" s="255"/>
      <c r="T298" s="256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57" t="s">
        <v>140</v>
      </c>
      <c r="AU298" s="257" t="s">
        <v>82</v>
      </c>
      <c r="AV298" s="13" t="s">
        <v>82</v>
      </c>
      <c r="AW298" s="13" t="s">
        <v>142</v>
      </c>
      <c r="AX298" s="13" t="s">
        <v>72</v>
      </c>
      <c r="AY298" s="257" t="s">
        <v>123</v>
      </c>
    </row>
    <row r="299" s="14" customFormat="1">
      <c r="A299" s="14"/>
      <c r="B299" s="262"/>
      <c r="C299" s="263"/>
      <c r="D299" s="248" t="s">
        <v>140</v>
      </c>
      <c r="E299" s="264" t="s">
        <v>1</v>
      </c>
      <c r="F299" s="265" t="s">
        <v>393</v>
      </c>
      <c r="G299" s="263"/>
      <c r="H299" s="264" t="s">
        <v>1</v>
      </c>
      <c r="I299" s="266"/>
      <c r="J299" s="263"/>
      <c r="K299" s="263"/>
      <c r="L299" s="267"/>
      <c r="M299" s="268"/>
      <c r="N299" s="269"/>
      <c r="O299" s="269"/>
      <c r="P299" s="269"/>
      <c r="Q299" s="269"/>
      <c r="R299" s="269"/>
      <c r="S299" s="269"/>
      <c r="T299" s="270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71" t="s">
        <v>140</v>
      </c>
      <c r="AU299" s="271" t="s">
        <v>82</v>
      </c>
      <c r="AV299" s="14" t="s">
        <v>80</v>
      </c>
      <c r="AW299" s="14" t="s">
        <v>142</v>
      </c>
      <c r="AX299" s="14" t="s">
        <v>72</v>
      </c>
      <c r="AY299" s="271" t="s">
        <v>123</v>
      </c>
    </row>
    <row r="300" s="13" customFormat="1">
      <c r="A300" s="13"/>
      <c r="B300" s="246"/>
      <c r="C300" s="247"/>
      <c r="D300" s="248" t="s">
        <v>140</v>
      </c>
      <c r="E300" s="249" t="s">
        <v>1</v>
      </c>
      <c r="F300" s="250" t="s">
        <v>394</v>
      </c>
      <c r="G300" s="247"/>
      <c r="H300" s="251">
        <v>920</v>
      </c>
      <c r="I300" s="252"/>
      <c r="J300" s="247"/>
      <c r="K300" s="247"/>
      <c r="L300" s="253"/>
      <c r="M300" s="254"/>
      <c r="N300" s="255"/>
      <c r="O300" s="255"/>
      <c r="P300" s="255"/>
      <c r="Q300" s="255"/>
      <c r="R300" s="255"/>
      <c r="S300" s="255"/>
      <c r="T300" s="256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57" t="s">
        <v>140</v>
      </c>
      <c r="AU300" s="257" t="s">
        <v>82</v>
      </c>
      <c r="AV300" s="13" t="s">
        <v>82</v>
      </c>
      <c r="AW300" s="13" t="s">
        <v>142</v>
      </c>
      <c r="AX300" s="13" t="s">
        <v>72</v>
      </c>
      <c r="AY300" s="257" t="s">
        <v>123</v>
      </c>
    </row>
    <row r="301" s="15" customFormat="1">
      <c r="A301" s="15"/>
      <c r="B301" s="272"/>
      <c r="C301" s="273"/>
      <c r="D301" s="248" t="s">
        <v>140</v>
      </c>
      <c r="E301" s="274" t="s">
        <v>1</v>
      </c>
      <c r="F301" s="275" t="s">
        <v>166</v>
      </c>
      <c r="G301" s="273"/>
      <c r="H301" s="276">
        <v>1237.2000000000001</v>
      </c>
      <c r="I301" s="277"/>
      <c r="J301" s="273"/>
      <c r="K301" s="273"/>
      <c r="L301" s="278"/>
      <c r="M301" s="279"/>
      <c r="N301" s="280"/>
      <c r="O301" s="280"/>
      <c r="P301" s="280"/>
      <c r="Q301" s="280"/>
      <c r="R301" s="280"/>
      <c r="S301" s="280"/>
      <c r="T301" s="281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82" t="s">
        <v>140</v>
      </c>
      <c r="AU301" s="282" t="s">
        <v>82</v>
      </c>
      <c r="AV301" s="15" t="s">
        <v>131</v>
      </c>
      <c r="AW301" s="15" t="s">
        <v>142</v>
      </c>
      <c r="AX301" s="15" t="s">
        <v>80</v>
      </c>
      <c r="AY301" s="282" t="s">
        <v>123</v>
      </c>
    </row>
    <row r="302" s="2" customFormat="1" ht="62.7" customHeight="1">
      <c r="A302" s="38"/>
      <c r="B302" s="39"/>
      <c r="C302" s="218" t="s">
        <v>395</v>
      </c>
      <c r="D302" s="218" t="s">
        <v>126</v>
      </c>
      <c r="E302" s="219" t="s">
        <v>396</v>
      </c>
      <c r="F302" s="220" t="s">
        <v>397</v>
      </c>
      <c r="G302" s="221" t="s">
        <v>129</v>
      </c>
      <c r="H302" s="222">
        <v>317.19999999999999</v>
      </c>
      <c r="I302" s="223"/>
      <c r="J302" s="224">
        <f>ROUND(I302*H302,2)</f>
        <v>0</v>
      </c>
      <c r="K302" s="220" t="s">
        <v>130</v>
      </c>
      <c r="L302" s="44"/>
      <c r="M302" s="225" t="s">
        <v>1</v>
      </c>
      <c r="N302" s="226" t="s">
        <v>37</v>
      </c>
      <c r="O302" s="91"/>
      <c r="P302" s="227">
        <f>O302*H302</f>
        <v>0</v>
      </c>
      <c r="Q302" s="227">
        <v>0.00021000000000000001</v>
      </c>
      <c r="R302" s="227">
        <f>Q302*H302</f>
        <v>0.066612000000000005</v>
      </c>
      <c r="S302" s="227">
        <v>0</v>
      </c>
      <c r="T302" s="228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29" t="s">
        <v>131</v>
      </c>
      <c r="AT302" s="229" t="s">
        <v>126</v>
      </c>
      <c r="AU302" s="229" t="s">
        <v>82</v>
      </c>
      <c r="AY302" s="17" t="s">
        <v>123</v>
      </c>
      <c r="BE302" s="230">
        <f>IF(N302="základní",J302,0)</f>
        <v>0</v>
      </c>
      <c r="BF302" s="230">
        <f>IF(N302="snížená",J302,0)</f>
        <v>0</v>
      </c>
      <c r="BG302" s="230">
        <f>IF(N302="zákl. přenesená",J302,0)</f>
        <v>0</v>
      </c>
      <c r="BH302" s="230">
        <f>IF(N302="sníž. přenesená",J302,0)</f>
        <v>0</v>
      </c>
      <c r="BI302" s="230">
        <f>IF(N302="nulová",J302,0)</f>
        <v>0</v>
      </c>
      <c r="BJ302" s="17" t="s">
        <v>80</v>
      </c>
      <c r="BK302" s="230">
        <f>ROUND(I302*H302,2)</f>
        <v>0</v>
      </c>
      <c r="BL302" s="17" t="s">
        <v>131</v>
      </c>
      <c r="BM302" s="229" t="s">
        <v>398</v>
      </c>
    </row>
    <row r="303" s="2" customFormat="1">
      <c r="A303" s="38"/>
      <c r="B303" s="39"/>
      <c r="C303" s="40"/>
      <c r="D303" s="231" t="s">
        <v>133</v>
      </c>
      <c r="E303" s="40"/>
      <c r="F303" s="232" t="s">
        <v>399</v>
      </c>
      <c r="G303" s="40"/>
      <c r="H303" s="40"/>
      <c r="I303" s="233"/>
      <c r="J303" s="40"/>
      <c r="K303" s="40"/>
      <c r="L303" s="44"/>
      <c r="M303" s="234"/>
      <c r="N303" s="235"/>
      <c r="O303" s="91"/>
      <c r="P303" s="91"/>
      <c r="Q303" s="91"/>
      <c r="R303" s="91"/>
      <c r="S303" s="91"/>
      <c r="T303" s="92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7" t="s">
        <v>133</v>
      </c>
      <c r="AU303" s="17" t="s">
        <v>82</v>
      </c>
    </row>
    <row r="304" s="14" customFormat="1">
      <c r="A304" s="14"/>
      <c r="B304" s="262"/>
      <c r="C304" s="263"/>
      <c r="D304" s="248" t="s">
        <v>140</v>
      </c>
      <c r="E304" s="264" t="s">
        <v>1</v>
      </c>
      <c r="F304" s="265" t="s">
        <v>400</v>
      </c>
      <c r="G304" s="263"/>
      <c r="H304" s="264" t="s">
        <v>1</v>
      </c>
      <c r="I304" s="266"/>
      <c r="J304" s="263"/>
      <c r="K304" s="263"/>
      <c r="L304" s="267"/>
      <c r="M304" s="268"/>
      <c r="N304" s="269"/>
      <c r="O304" s="269"/>
      <c r="P304" s="269"/>
      <c r="Q304" s="269"/>
      <c r="R304" s="269"/>
      <c r="S304" s="269"/>
      <c r="T304" s="270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71" t="s">
        <v>140</v>
      </c>
      <c r="AU304" s="271" t="s">
        <v>82</v>
      </c>
      <c r="AV304" s="14" t="s">
        <v>80</v>
      </c>
      <c r="AW304" s="14" t="s">
        <v>142</v>
      </c>
      <c r="AX304" s="14" t="s">
        <v>72</v>
      </c>
      <c r="AY304" s="271" t="s">
        <v>123</v>
      </c>
    </row>
    <row r="305" s="14" customFormat="1">
      <c r="A305" s="14"/>
      <c r="B305" s="262"/>
      <c r="C305" s="263"/>
      <c r="D305" s="248" t="s">
        <v>140</v>
      </c>
      <c r="E305" s="264" t="s">
        <v>1</v>
      </c>
      <c r="F305" s="265" t="s">
        <v>385</v>
      </c>
      <c r="G305" s="263"/>
      <c r="H305" s="264" t="s">
        <v>1</v>
      </c>
      <c r="I305" s="266"/>
      <c r="J305" s="263"/>
      <c r="K305" s="263"/>
      <c r="L305" s="267"/>
      <c r="M305" s="268"/>
      <c r="N305" s="269"/>
      <c r="O305" s="269"/>
      <c r="P305" s="269"/>
      <c r="Q305" s="269"/>
      <c r="R305" s="269"/>
      <c r="S305" s="269"/>
      <c r="T305" s="270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71" t="s">
        <v>140</v>
      </c>
      <c r="AU305" s="271" t="s">
        <v>82</v>
      </c>
      <c r="AV305" s="14" t="s">
        <v>80</v>
      </c>
      <c r="AW305" s="14" t="s">
        <v>142</v>
      </c>
      <c r="AX305" s="14" t="s">
        <v>72</v>
      </c>
      <c r="AY305" s="271" t="s">
        <v>123</v>
      </c>
    </row>
    <row r="306" s="14" customFormat="1">
      <c r="A306" s="14"/>
      <c r="B306" s="262"/>
      <c r="C306" s="263"/>
      <c r="D306" s="248" t="s">
        <v>140</v>
      </c>
      <c r="E306" s="264" t="s">
        <v>1</v>
      </c>
      <c r="F306" s="265" t="s">
        <v>386</v>
      </c>
      <c r="G306" s="263"/>
      <c r="H306" s="264" t="s">
        <v>1</v>
      </c>
      <c r="I306" s="266"/>
      <c r="J306" s="263"/>
      <c r="K306" s="263"/>
      <c r="L306" s="267"/>
      <c r="M306" s="268"/>
      <c r="N306" s="269"/>
      <c r="O306" s="269"/>
      <c r="P306" s="269"/>
      <c r="Q306" s="269"/>
      <c r="R306" s="269"/>
      <c r="S306" s="269"/>
      <c r="T306" s="270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71" t="s">
        <v>140</v>
      </c>
      <c r="AU306" s="271" t="s">
        <v>82</v>
      </c>
      <c r="AV306" s="14" t="s">
        <v>80</v>
      </c>
      <c r="AW306" s="14" t="s">
        <v>142</v>
      </c>
      <c r="AX306" s="14" t="s">
        <v>72</v>
      </c>
      <c r="AY306" s="271" t="s">
        <v>123</v>
      </c>
    </row>
    <row r="307" s="14" customFormat="1">
      <c r="A307" s="14"/>
      <c r="B307" s="262"/>
      <c r="C307" s="263"/>
      <c r="D307" s="248" t="s">
        <v>140</v>
      </c>
      <c r="E307" s="264" t="s">
        <v>1</v>
      </c>
      <c r="F307" s="265" t="s">
        <v>387</v>
      </c>
      <c r="G307" s="263"/>
      <c r="H307" s="264" t="s">
        <v>1</v>
      </c>
      <c r="I307" s="266"/>
      <c r="J307" s="263"/>
      <c r="K307" s="263"/>
      <c r="L307" s="267"/>
      <c r="M307" s="268"/>
      <c r="N307" s="269"/>
      <c r="O307" s="269"/>
      <c r="P307" s="269"/>
      <c r="Q307" s="269"/>
      <c r="R307" s="269"/>
      <c r="S307" s="269"/>
      <c r="T307" s="270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71" t="s">
        <v>140</v>
      </c>
      <c r="AU307" s="271" t="s">
        <v>82</v>
      </c>
      <c r="AV307" s="14" t="s">
        <v>80</v>
      </c>
      <c r="AW307" s="14" t="s">
        <v>142</v>
      </c>
      <c r="AX307" s="14" t="s">
        <v>72</v>
      </c>
      <c r="AY307" s="271" t="s">
        <v>123</v>
      </c>
    </row>
    <row r="308" s="13" customFormat="1">
      <c r="A308" s="13"/>
      <c r="B308" s="246"/>
      <c r="C308" s="247"/>
      <c r="D308" s="248" t="s">
        <v>140</v>
      </c>
      <c r="E308" s="249" t="s">
        <v>1</v>
      </c>
      <c r="F308" s="250" t="s">
        <v>388</v>
      </c>
      <c r="G308" s="247"/>
      <c r="H308" s="251">
        <v>88</v>
      </c>
      <c r="I308" s="252"/>
      <c r="J308" s="247"/>
      <c r="K308" s="247"/>
      <c r="L308" s="253"/>
      <c r="M308" s="254"/>
      <c r="N308" s="255"/>
      <c r="O308" s="255"/>
      <c r="P308" s="255"/>
      <c r="Q308" s="255"/>
      <c r="R308" s="255"/>
      <c r="S308" s="255"/>
      <c r="T308" s="256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57" t="s">
        <v>140</v>
      </c>
      <c r="AU308" s="257" t="s">
        <v>82</v>
      </c>
      <c r="AV308" s="13" t="s">
        <v>82</v>
      </c>
      <c r="AW308" s="13" t="s">
        <v>142</v>
      </c>
      <c r="AX308" s="13" t="s">
        <v>72</v>
      </c>
      <c r="AY308" s="257" t="s">
        <v>123</v>
      </c>
    </row>
    <row r="309" s="14" customFormat="1">
      <c r="A309" s="14"/>
      <c r="B309" s="262"/>
      <c r="C309" s="263"/>
      <c r="D309" s="248" t="s">
        <v>140</v>
      </c>
      <c r="E309" s="264" t="s">
        <v>1</v>
      </c>
      <c r="F309" s="265" t="s">
        <v>389</v>
      </c>
      <c r="G309" s="263"/>
      <c r="H309" s="264" t="s">
        <v>1</v>
      </c>
      <c r="I309" s="266"/>
      <c r="J309" s="263"/>
      <c r="K309" s="263"/>
      <c r="L309" s="267"/>
      <c r="M309" s="268"/>
      <c r="N309" s="269"/>
      <c r="O309" s="269"/>
      <c r="P309" s="269"/>
      <c r="Q309" s="269"/>
      <c r="R309" s="269"/>
      <c r="S309" s="269"/>
      <c r="T309" s="270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71" t="s">
        <v>140</v>
      </c>
      <c r="AU309" s="271" t="s">
        <v>82</v>
      </c>
      <c r="AV309" s="14" t="s">
        <v>80</v>
      </c>
      <c r="AW309" s="14" t="s">
        <v>142</v>
      </c>
      <c r="AX309" s="14" t="s">
        <v>72</v>
      </c>
      <c r="AY309" s="271" t="s">
        <v>123</v>
      </c>
    </row>
    <row r="310" s="14" customFormat="1">
      <c r="A310" s="14"/>
      <c r="B310" s="262"/>
      <c r="C310" s="263"/>
      <c r="D310" s="248" t="s">
        <v>140</v>
      </c>
      <c r="E310" s="264" t="s">
        <v>1</v>
      </c>
      <c r="F310" s="265" t="s">
        <v>387</v>
      </c>
      <c r="G310" s="263"/>
      <c r="H310" s="264" t="s">
        <v>1</v>
      </c>
      <c r="I310" s="266"/>
      <c r="J310" s="263"/>
      <c r="K310" s="263"/>
      <c r="L310" s="267"/>
      <c r="M310" s="268"/>
      <c r="N310" s="269"/>
      <c r="O310" s="269"/>
      <c r="P310" s="269"/>
      <c r="Q310" s="269"/>
      <c r="R310" s="269"/>
      <c r="S310" s="269"/>
      <c r="T310" s="270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71" t="s">
        <v>140</v>
      </c>
      <c r="AU310" s="271" t="s">
        <v>82</v>
      </c>
      <c r="AV310" s="14" t="s">
        <v>80</v>
      </c>
      <c r="AW310" s="14" t="s">
        <v>142</v>
      </c>
      <c r="AX310" s="14" t="s">
        <v>72</v>
      </c>
      <c r="AY310" s="271" t="s">
        <v>123</v>
      </c>
    </row>
    <row r="311" s="13" customFormat="1">
      <c r="A311" s="13"/>
      <c r="B311" s="246"/>
      <c r="C311" s="247"/>
      <c r="D311" s="248" t="s">
        <v>140</v>
      </c>
      <c r="E311" s="249" t="s">
        <v>1</v>
      </c>
      <c r="F311" s="250" t="s">
        <v>390</v>
      </c>
      <c r="G311" s="247"/>
      <c r="H311" s="251">
        <v>63.199999999999996</v>
      </c>
      <c r="I311" s="252"/>
      <c r="J311" s="247"/>
      <c r="K311" s="247"/>
      <c r="L311" s="253"/>
      <c r="M311" s="254"/>
      <c r="N311" s="255"/>
      <c r="O311" s="255"/>
      <c r="P311" s="255"/>
      <c r="Q311" s="255"/>
      <c r="R311" s="255"/>
      <c r="S311" s="255"/>
      <c r="T311" s="256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57" t="s">
        <v>140</v>
      </c>
      <c r="AU311" s="257" t="s">
        <v>82</v>
      </c>
      <c r="AV311" s="13" t="s">
        <v>82</v>
      </c>
      <c r="AW311" s="13" t="s">
        <v>142</v>
      </c>
      <c r="AX311" s="13" t="s">
        <v>72</v>
      </c>
      <c r="AY311" s="257" t="s">
        <v>123</v>
      </c>
    </row>
    <row r="312" s="14" customFormat="1">
      <c r="A312" s="14"/>
      <c r="B312" s="262"/>
      <c r="C312" s="263"/>
      <c r="D312" s="248" t="s">
        <v>140</v>
      </c>
      <c r="E312" s="264" t="s">
        <v>1</v>
      </c>
      <c r="F312" s="265" t="s">
        <v>391</v>
      </c>
      <c r="G312" s="263"/>
      <c r="H312" s="264" t="s">
        <v>1</v>
      </c>
      <c r="I312" s="266"/>
      <c r="J312" s="263"/>
      <c r="K312" s="263"/>
      <c r="L312" s="267"/>
      <c r="M312" s="268"/>
      <c r="N312" s="269"/>
      <c r="O312" s="269"/>
      <c r="P312" s="269"/>
      <c r="Q312" s="269"/>
      <c r="R312" s="269"/>
      <c r="S312" s="269"/>
      <c r="T312" s="270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71" t="s">
        <v>140</v>
      </c>
      <c r="AU312" s="271" t="s">
        <v>82</v>
      </c>
      <c r="AV312" s="14" t="s">
        <v>80</v>
      </c>
      <c r="AW312" s="14" t="s">
        <v>142</v>
      </c>
      <c r="AX312" s="14" t="s">
        <v>72</v>
      </c>
      <c r="AY312" s="271" t="s">
        <v>123</v>
      </c>
    </row>
    <row r="313" s="14" customFormat="1">
      <c r="A313" s="14"/>
      <c r="B313" s="262"/>
      <c r="C313" s="263"/>
      <c r="D313" s="248" t="s">
        <v>140</v>
      </c>
      <c r="E313" s="264" t="s">
        <v>1</v>
      </c>
      <c r="F313" s="265" t="s">
        <v>387</v>
      </c>
      <c r="G313" s="263"/>
      <c r="H313" s="264" t="s">
        <v>1</v>
      </c>
      <c r="I313" s="266"/>
      <c r="J313" s="263"/>
      <c r="K313" s="263"/>
      <c r="L313" s="267"/>
      <c r="M313" s="268"/>
      <c r="N313" s="269"/>
      <c r="O313" s="269"/>
      <c r="P313" s="269"/>
      <c r="Q313" s="269"/>
      <c r="R313" s="269"/>
      <c r="S313" s="269"/>
      <c r="T313" s="270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71" t="s">
        <v>140</v>
      </c>
      <c r="AU313" s="271" t="s">
        <v>82</v>
      </c>
      <c r="AV313" s="14" t="s">
        <v>80</v>
      </c>
      <c r="AW313" s="14" t="s">
        <v>142</v>
      </c>
      <c r="AX313" s="14" t="s">
        <v>72</v>
      </c>
      <c r="AY313" s="271" t="s">
        <v>123</v>
      </c>
    </row>
    <row r="314" s="13" customFormat="1">
      <c r="A314" s="13"/>
      <c r="B314" s="246"/>
      <c r="C314" s="247"/>
      <c r="D314" s="248" t="s">
        <v>140</v>
      </c>
      <c r="E314" s="249" t="s">
        <v>1</v>
      </c>
      <c r="F314" s="250" t="s">
        <v>392</v>
      </c>
      <c r="G314" s="247"/>
      <c r="H314" s="251">
        <v>166</v>
      </c>
      <c r="I314" s="252"/>
      <c r="J314" s="247"/>
      <c r="K314" s="247"/>
      <c r="L314" s="253"/>
      <c r="M314" s="254"/>
      <c r="N314" s="255"/>
      <c r="O314" s="255"/>
      <c r="P314" s="255"/>
      <c r="Q314" s="255"/>
      <c r="R314" s="255"/>
      <c r="S314" s="255"/>
      <c r="T314" s="256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57" t="s">
        <v>140</v>
      </c>
      <c r="AU314" s="257" t="s">
        <v>82</v>
      </c>
      <c r="AV314" s="13" t="s">
        <v>82</v>
      </c>
      <c r="AW314" s="13" t="s">
        <v>142</v>
      </c>
      <c r="AX314" s="13" t="s">
        <v>72</v>
      </c>
      <c r="AY314" s="257" t="s">
        <v>123</v>
      </c>
    </row>
    <row r="315" s="15" customFormat="1">
      <c r="A315" s="15"/>
      <c r="B315" s="272"/>
      <c r="C315" s="273"/>
      <c r="D315" s="248" t="s">
        <v>140</v>
      </c>
      <c r="E315" s="274" t="s">
        <v>1</v>
      </c>
      <c r="F315" s="275" t="s">
        <v>166</v>
      </c>
      <c r="G315" s="273"/>
      <c r="H315" s="276">
        <v>317.19999999999999</v>
      </c>
      <c r="I315" s="277"/>
      <c r="J315" s="273"/>
      <c r="K315" s="273"/>
      <c r="L315" s="278"/>
      <c r="M315" s="279"/>
      <c r="N315" s="280"/>
      <c r="O315" s="280"/>
      <c r="P315" s="280"/>
      <c r="Q315" s="280"/>
      <c r="R315" s="280"/>
      <c r="S315" s="280"/>
      <c r="T315" s="281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82" t="s">
        <v>140</v>
      </c>
      <c r="AU315" s="282" t="s">
        <v>82</v>
      </c>
      <c r="AV315" s="15" t="s">
        <v>131</v>
      </c>
      <c r="AW315" s="15" t="s">
        <v>142</v>
      </c>
      <c r="AX315" s="15" t="s">
        <v>80</v>
      </c>
      <c r="AY315" s="282" t="s">
        <v>123</v>
      </c>
    </row>
    <row r="316" s="2" customFormat="1" ht="33" customHeight="1">
      <c r="A316" s="38"/>
      <c r="B316" s="39"/>
      <c r="C316" s="218" t="s">
        <v>401</v>
      </c>
      <c r="D316" s="218" t="s">
        <v>126</v>
      </c>
      <c r="E316" s="219" t="s">
        <v>402</v>
      </c>
      <c r="F316" s="220" t="s">
        <v>403</v>
      </c>
      <c r="G316" s="221" t="s">
        <v>129</v>
      </c>
      <c r="H316" s="222">
        <v>253</v>
      </c>
      <c r="I316" s="223"/>
      <c r="J316" s="224">
        <f>ROUND(I316*H316,2)</f>
        <v>0</v>
      </c>
      <c r="K316" s="220" t="s">
        <v>130</v>
      </c>
      <c r="L316" s="44"/>
      <c r="M316" s="225" t="s">
        <v>1</v>
      </c>
      <c r="N316" s="226" t="s">
        <v>37</v>
      </c>
      <c r="O316" s="91"/>
      <c r="P316" s="227">
        <f>O316*H316</f>
        <v>0</v>
      </c>
      <c r="Q316" s="227">
        <v>0.00033</v>
      </c>
      <c r="R316" s="227">
        <f>Q316*H316</f>
        <v>0.083489999999999995</v>
      </c>
      <c r="S316" s="227">
        <v>0</v>
      </c>
      <c r="T316" s="228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29" t="s">
        <v>131</v>
      </c>
      <c r="AT316" s="229" t="s">
        <v>126</v>
      </c>
      <c r="AU316" s="229" t="s">
        <v>82</v>
      </c>
      <c r="AY316" s="17" t="s">
        <v>123</v>
      </c>
      <c r="BE316" s="230">
        <f>IF(N316="základní",J316,0)</f>
        <v>0</v>
      </c>
      <c r="BF316" s="230">
        <f>IF(N316="snížená",J316,0)</f>
        <v>0</v>
      </c>
      <c r="BG316" s="230">
        <f>IF(N316="zákl. přenesená",J316,0)</f>
        <v>0</v>
      </c>
      <c r="BH316" s="230">
        <f>IF(N316="sníž. přenesená",J316,0)</f>
        <v>0</v>
      </c>
      <c r="BI316" s="230">
        <f>IF(N316="nulová",J316,0)</f>
        <v>0</v>
      </c>
      <c r="BJ316" s="17" t="s">
        <v>80</v>
      </c>
      <c r="BK316" s="230">
        <f>ROUND(I316*H316,2)</f>
        <v>0</v>
      </c>
      <c r="BL316" s="17" t="s">
        <v>131</v>
      </c>
      <c r="BM316" s="229" t="s">
        <v>404</v>
      </c>
    </row>
    <row r="317" s="2" customFormat="1">
      <c r="A317" s="38"/>
      <c r="B317" s="39"/>
      <c r="C317" s="40"/>
      <c r="D317" s="231" t="s">
        <v>133</v>
      </c>
      <c r="E317" s="40"/>
      <c r="F317" s="232" t="s">
        <v>405</v>
      </c>
      <c r="G317" s="40"/>
      <c r="H317" s="40"/>
      <c r="I317" s="233"/>
      <c r="J317" s="40"/>
      <c r="K317" s="40"/>
      <c r="L317" s="44"/>
      <c r="M317" s="234"/>
      <c r="N317" s="235"/>
      <c r="O317" s="91"/>
      <c r="P317" s="91"/>
      <c r="Q317" s="91"/>
      <c r="R317" s="91"/>
      <c r="S317" s="91"/>
      <c r="T317" s="92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17" t="s">
        <v>133</v>
      </c>
      <c r="AU317" s="17" t="s">
        <v>82</v>
      </c>
    </row>
    <row r="318" s="2" customFormat="1" ht="24.15" customHeight="1">
      <c r="A318" s="38"/>
      <c r="B318" s="39"/>
      <c r="C318" s="218" t="s">
        <v>406</v>
      </c>
      <c r="D318" s="218" t="s">
        <v>126</v>
      </c>
      <c r="E318" s="219" t="s">
        <v>407</v>
      </c>
      <c r="F318" s="220" t="s">
        <v>408</v>
      </c>
      <c r="G318" s="221" t="s">
        <v>129</v>
      </c>
      <c r="H318" s="222">
        <v>82</v>
      </c>
      <c r="I318" s="223"/>
      <c r="J318" s="224">
        <f>ROUND(I318*H318,2)</f>
        <v>0</v>
      </c>
      <c r="K318" s="220" t="s">
        <v>130</v>
      </c>
      <c r="L318" s="44"/>
      <c r="M318" s="225" t="s">
        <v>1</v>
      </c>
      <c r="N318" s="226" t="s">
        <v>37</v>
      </c>
      <c r="O318" s="91"/>
      <c r="P318" s="227">
        <f>O318*H318</f>
        <v>0</v>
      </c>
      <c r="Q318" s="227">
        <v>5.0000000000000002E-05</v>
      </c>
      <c r="R318" s="227">
        <f>Q318*H318</f>
        <v>0.0041000000000000003</v>
      </c>
      <c r="S318" s="227">
        <v>0</v>
      </c>
      <c r="T318" s="228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29" t="s">
        <v>131</v>
      </c>
      <c r="AT318" s="229" t="s">
        <v>126</v>
      </c>
      <c r="AU318" s="229" t="s">
        <v>82</v>
      </c>
      <c r="AY318" s="17" t="s">
        <v>123</v>
      </c>
      <c r="BE318" s="230">
        <f>IF(N318="základní",J318,0)</f>
        <v>0</v>
      </c>
      <c r="BF318" s="230">
        <f>IF(N318="snížená",J318,0)</f>
        <v>0</v>
      </c>
      <c r="BG318" s="230">
        <f>IF(N318="zákl. přenesená",J318,0)</f>
        <v>0</v>
      </c>
      <c r="BH318" s="230">
        <f>IF(N318="sníž. přenesená",J318,0)</f>
        <v>0</v>
      </c>
      <c r="BI318" s="230">
        <f>IF(N318="nulová",J318,0)</f>
        <v>0</v>
      </c>
      <c r="BJ318" s="17" t="s">
        <v>80</v>
      </c>
      <c r="BK318" s="230">
        <f>ROUND(I318*H318,2)</f>
        <v>0</v>
      </c>
      <c r="BL318" s="17" t="s">
        <v>131</v>
      </c>
      <c r="BM318" s="229" t="s">
        <v>409</v>
      </c>
    </row>
    <row r="319" s="2" customFormat="1">
      <c r="A319" s="38"/>
      <c r="B319" s="39"/>
      <c r="C319" s="40"/>
      <c r="D319" s="231" t="s">
        <v>133</v>
      </c>
      <c r="E319" s="40"/>
      <c r="F319" s="232" t="s">
        <v>410</v>
      </c>
      <c r="G319" s="40"/>
      <c r="H319" s="40"/>
      <c r="I319" s="233"/>
      <c r="J319" s="40"/>
      <c r="K319" s="40"/>
      <c r="L319" s="44"/>
      <c r="M319" s="234"/>
      <c r="N319" s="235"/>
      <c r="O319" s="91"/>
      <c r="P319" s="91"/>
      <c r="Q319" s="91"/>
      <c r="R319" s="91"/>
      <c r="S319" s="91"/>
      <c r="T319" s="92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T319" s="17" t="s">
        <v>133</v>
      </c>
      <c r="AU319" s="17" t="s">
        <v>82</v>
      </c>
    </row>
    <row r="320" s="13" customFormat="1">
      <c r="A320" s="13"/>
      <c r="B320" s="246"/>
      <c r="C320" s="247"/>
      <c r="D320" s="248" t="s">
        <v>140</v>
      </c>
      <c r="E320" s="249" t="s">
        <v>1</v>
      </c>
      <c r="F320" s="250" t="s">
        <v>411</v>
      </c>
      <c r="G320" s="247"/>
      <c r="H320" s="251">
        <v>82</v>
      </c>
      <c r="I320" s="252"/>
      <c r="J320" s="247"/>
      <c r="K320" s="247"/>
      <c r="L320" s="253"/>
      <c r="M320" s="254"/>
      <c r="N320" s="255"/>
      <c r="O320" s="255"/>
      <c r="P320" s="255"/>
      <c r="Q320" s="255"/>
      <c r="R320" s="255"/>
      <c r="S320" s="255"/>
      <c r="T320" s="256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57" t="s">
        <v>140</v>
      </c>
      <c r="AU320" s="257" t="s">
        <v>82</v>
      </c>
      <c r="AV320" s="13" t="s">
        <v>82</v>
      </c>
      <c r="AW320" s="13" t="s">
        <v>142</v>
      </c>
      <c r="AX320" s="13" t="s">
        <v>80</v>
      </c>
      <c r="AY320" s="257" t="s">
        <v>123</v>
      </c>
    </row>
    <row r="321" s="2" customFormat="1" ht="24.15" customHeight="1">
      <c r="A321" s="38"/>
      <c r="B321" s="39"/>
      <c r="C321" s="218" t="s">
        <v>412</v>
      </c>
      <c r="D321" s="218" t="s">
        <v>126</v>
      </c>
      <c r="E321" s="219" t="s">
        <v>413</v>
      </c>
      <c r="F321" s="220" t="s">
        <v>414</v>
      </c>
      <c r="G321" s="221" t="s">
        <v>333</v>
      </c>
      <c r="H321" s="222">
        <v>16</v>
      </c>
      <c r="I321" s="223"/>
      <c r="J321" s="224">
        <f>ROUND(I321*H321,2)</f>
        <v>0</v>
      </c>
      <c r="K321" s="220" t="s">
        <v>130</v>
      </c>
      <c r="L321" s="44"/>
      <c r="M321" s="225" t="s">
        <v>1</v>
      </c>
      <c r="N321" s="226" t="s">
        <v>37</v>
      </c>
      <c r="O321" s="91"/>
      <c r="P321" s="227">
        <f>O321*H321</f>
        <v>0</v>
      </c>
      <c r="Q321" s="227">
        <v>0.0040699999999999998</v>
      </c>
      <c r="R321" s="227">
        <f>Q321*H321</f>
        <v>0.065119999999999997</v>
      </c>
      <c r="S321" s="227">
        <v>0</v>
      </c>
      <c r="T321" s="228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29" t="s">
        <v>131</v>
      </c>
      <c r="AT321" s="229" t="s">
        <v>126</v>
      </c>
      <c r="AU321" s="229" t="s">
        <v>82</v>
      </c>
      <c r="AY321" s="17" t="s">
        <v>123</v>
      </c>
      <c r="BE321" s="230">
        <f>IF(N321="základní",J321,0)</f>
        <v>0</v>
      </c>
      <c r="BF321" s="230">
        <f>IF(N321="snížená",J321,0)</f>
        <v>0</v>
      </c>
      <c r="BG321" s="230">
        <f>IF(N321="zákl. přenesená",J321,0)</f>
        <v>0</v>
      </c>
      <c r="BH321" s="230">
        <f>IF(N321="sníž. přenesená",J321,0)</f>
        <v>0</v>
      </c>
      <c r="BI321" s="230">
        <f>IF(N321="nulová",J321,0)</f>
        <v>0</v>
      </c>
      <c r="BJ321" s="17" t="s">
        <v>80</v>
      </c>
      <c r="BK321" s="230">
        <f>ROUND(I321*H321,2)</f>
        <v>0</v>
      </c>
      <c r="BL321" s="17" t="s">
        <v>131</v>
      </c>
      <c r="BM321" s="229" t="s">
        <v>415</v>
      </c>
    </row>
    <row r="322" s="2" customFormat="1">
      <c r="A322" s="38"/>
      <c r="B322" s="39"/>
      <c r="C322" s="40"/>
      <c r="D322" s="231" t="s">
        <v>133</v>
      </c>
      <c r="E322" s="40"/>
      <c r="F322" s="232" t="s">
        <v>416</v>
      </c>
      <c r="G322" s="40"/>
      <c r="H322" s="40"/>
      <c r="I322" s="233"/>
      <c r="J322" s="40"/>
      <c r="K322" s="40"/>
      <c r="L322" s="44"/>
      <c r="M322" s="234"/>
      <c r="N322" s="235"/>
      <c r="O322" s="91"/>
      <c r="P322" s="91"/>
      <c r="Q322" s="91"/>
      <c r="R322" s="91"/>
      <c r="S322" s="91"/>
      <c r="T322" s="92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T322" s="17" t="s">
        <v>133</v>
      </c>
      <c r="AU322" s="17" t="s">
        <v>82</v>
      </c>
    </row>
    <row r="323" s="2" customFormat="1" ht="55.5" customHeight="1">
      <c r="A323" s="38"/>
      <c r="B323" s="39"/>
      <c r="C323" s="218" t="s">
        <v>417</v>
      </c>
      <c r="D323" s="218" t="s">
        <v>126</v>
      </c>
      <c r="E323" s="219" t="s">
        <v>418</v>
      </c>
      <c r="F323" s="220" t="s">
        <v>419</v>
      </c>
      <c r="G323" s="221" t="s">
        <v>129</v>
      </c>
      <c r="H323" s="222">
        <v>920</v>
      </c>
      <c r="I323" s="223"/>
      <c r="J323" s="224">
        <f>ROUND(I323*H323,2)</f>
        <v>0</v>
      </c>
      <c r="K323" s="220" t="s">
        <v>238</v>
      </c>
      <c r="L323" s="44"/>
      <c r="M323" s="225" t="s">
        <v>1</v>
      </c>
      <c r="N323" s="226" t="s">
        <v>37</v>
      </c>
      <c r="O323" s="91"/>
      <c r="P323" s="227">
        <f>O323*H323</f>
        <v>0</v>
      </c>
      <c r="Q323" s="227">
        <v>0.00034000000000000002</v>
      </c>
      <c r="R323" s="227">
        <f>Q323*H323</f>
        <v>0.31280000000000002</v>
      </c>
      <c r="S323" s="227">
        <v>0</v>
      </c>
      <c r="T323" s="228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29" t="s">
        <v>131</v>
      </c>
      <c r="AT323" s="229" t="s">
        <v>126</v>
      </c>
      <c r="AU323" s="229" t="s">
        <v>82</v>
      </c>
      <c r="AY323" s="17" t="s">
        <v>123</v>
      </c>
      <c r="BE323" s="230">
        <f>IF(N323="základní",J323,0)</f>
        <v>0</v>
      </c>
      <c r="BF323" s="230">
        <f>IF(N323="snížená",J323,0)</f>
        <v>0</v>
      </c>
      <c r="BG323" s="230">
        <f>IF(N323="zákl. přenesená",J323,0)</f>
        <v>0</v>
      </c>
      <c r="BH323" s="230">
        <f>IF(N323="sníž. přenesená",J323,0)</f>
        <v>0</v>
      </c>
      <c r="BI323" s="230">
        <f>IF(N323="nulová",J323,0)</f>
        <v>0</v>
      </c>
      <c r="BJ323" s="17" t="s">
        <v>80</v>
      </c>
      <c r="BK323" s="230">
        <f>ROUND(I323*H323,2)</f>
        <v>0</v>
      </c>
      <c r="BL323" s="17" t="s">
        <v>131</v>
      </c>
      <c r="BM323" s="229" t="s">
        <v>420</v>
      </c>
    </row>
    <row r="324" s="2" customFormat="1">
      <c r="A324" s="38"/>
      <c r="B324" s="39"/>
      <c r="C324" s="40"/>
      <c r="D324" s="231" t="s">
        <v>133</v>
      </c>
      <c r="E324" s="40"/>
      <c r="F324" s="232" t="s">
        <v>421</v>
      </c>
      <c r="G324" s="40"/>
      <c r="H324" s="40"/>
      <c r="I324" s="233"/>
      <c r="J324" s="40"/>
      <c r="K324" s="40"/>
      <c r="L324" s="44"/>
      <c r="M324" s="234"/>
      <c r="N324" s="235"/>
      <c r="O324" s="91"/>
      <c r="P324" s="91"/>
      <c r="Q324" s="91"/>
      <c r="R324" s="91"/>
      <c r="S324" s="91"/>
      <c r="T324" s="92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T324" s="17" t="s">
        <v>133</v>
      </c>
      <c r="AU324" s="17" t="s">
        <v>82</v>
      </c>
    </row>
    <row r="325" s="14" customFormat="1">
      <c r="A325" s="14"/>
      <c r="B325" s="262"/>
      <c r="C325" s="263"/>
      <c r="D325" s="248" t="s">
        <v>140</v>
      </c>
      <c r="E325" s="264" t="s">
        <v>1</v>
      </c>
      <c r="F325" s="265" t="s">
        <v>422</v>
      </c>
      <c r="G325" s="263"/>
      <c r="H325" s="264" t="s">
        <v>1</v>
      </c>
      <c r="I325" s="266"/>
      <c r="J325" s="263"/>
      <c r="K325" s="263"/>
      <c r="L325" s="267"/>
      <c r="M325" s="268"/>
      <c r="N325" s="269"/>
      <c r="O325" s="269"/>
      <c r="P325" s="269"/>
      <c r="Q325" s="269"/>
      <c r="R325" s="269"/>
      <c r="S325" s="269"/>
      <c r="T325" s="270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71" t="s">
        <v>140</v>
      </c>
      <c r="AU325" s="271" t="s">
        <v>82</v>
      </c>
      <c r="AV325" s="14" t="s">
        <v>80</v>
      </c>
      <c r="AW325" s="14" t="s">
        <v>142</v>
      </c>
      <c r="AX325" s="14" t="s">
        <v>72</v>
      </c>
      <c r="AY325" s="271" t="s">
        <v>123</v>
      </c>
    </row>
    <row r="326" s="14" customFormat="1">
      <c r="A326" s="14"/>
      <c r="B326" s="262"/>
      <c r="C326" s="263"/>
      <c r="D326" s="248" t="s">
        <v>140</v>
      </c>
      <c r="E326" s="264" t="s">
        <v>1</v>
      </c>
      <c r="F326" s="265" t="s">
        <v>385</v>
      </c>
      <c r="G326" s="263"/>
      <c r="H326" s="264" t="s">
        <v>1</v>
      </c>
      <c r="I326" s="266"/>
      <c r="J326" s="263"/>
      <c r="K326" s="263"/>
      <c r="L326" s="267"/>
      <c r="M326" s="268"/>
      <c r="N326" s="269"/>
      <c r="O326" s="269"/>
      <c r="P326" s="269"/>
      <c r="Q326" s="269"/>
      <c r="R326" s="269"/>
      <c r="S326" s="269"/>
      <c r="T326" s="270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71" t="s">
        <v>140</v>
      </c>
      <c r="AU326" s="271" t="s">
        <v>82</v>
      </c>
      <c r="AV326" s="14" t="s">
        <v>80</v>
      </c>
      <c r="AW326" s="14" t="s">
        <v>142</v>
      </c>
      <c r="AX326" s="14" t="s">
        <v>72</v>
      </c>
      <c r="AY326" s="271" t="s">
        <v>123</v>
      </c>
    </row>
    <row r="327" s="14" customFormat="1">
      <c r="A327" s="14"/>
      <c r="B327" s="262"/>
      <c r="C327" s="263"/>
      <c r="D327" s="248" t="s">
        <v>140</v>
      </c>
      <c r="E327" s="264" t="s">
        <v>1</v>
      </c>
      <c r="F327" s="265" t="s">
        <v>386</v>
      </c>
      <c r="G327" s="263"/>
      <c r="H327" s="264" t="s">
        <v>1</v>
      </c>
      <c r="I327" s="266"/>
      <c r="J327" s="263"/>
      <c r="K327" s="263"/>
      <c r="L327" s="267"/>
      <c r="M327" s="268"/>
      <c r="N327" s="269"/>
      <c r="O327" s="269"/>
      <c r="P327" s="269"/>
      <c r="Q327" s="269"/>
      <c r="R327" s="269"/>
      <c r="S327" s="269"/>
      <c r="T327" s="270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71" t="s">
        <v>140</v>
      </c>
      <c r="AU327" s="271" t="s">
        <v>82</v>
      </c>
      <c r="AV327" s="14" t="s">
        <v>80</v>
      </c>
      <c r="AW327" s="14" t="s">
        <v>142</v>
      </c>
      <c r="AX327" s="14" t="s">
        <v>72</v>
      </c>
      <c r="AY327" s="271" t="s">
        <v>123</v>
      </c>
    </row>
    <row r="328" s="14" customFormat="1">
      <c r="A328" s="14"/>
      <c r="B328" s="262"/>
      <c r="C328" s="263"/>
      <c r="D328" s="248" t="s">
        <v>140</v>
      </c>
      <c r="E328" s="264" t="s">
        <v>1</v>
      </c>
      <c r="F328" s="265" t="s">
        <v>387</v>
      </c>
      <c r="G328" s="263"/>
      <c r="H328" s="264" t="s">
        <v>1</v>
      </c>
      <c r="I328" s="266"/>
      <c r="J328" s="263"/>
      <c r="K328" s="263"/>
      <c r="L328" s="267"/>
      <c r="M328" s="268"/>
      <c r="N328" s="269"/>
      <c r="O328" s="269"/>
      <c r="P328" s="269"/>
      <c r="Q328" s="269"/>
      <c r="R328" s="269"/>
      <c r="S328" s="269"/>
      <c r="T328" s="270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71" t="s">
        <v>140</v>
      </c>
      <c r="AU328" s="271" t="s">
        <v>82</v>
      </c>
      <c r="AV328" s="14" t="s">
        <v>80</v>
      </c>
      <c r="AW328" s="14" t="s">
        <v>142</v>
      </c>
      <c r="AX328" s="14" t="s">
        <v>72</v>
      </c>
      <c r="AY328" s="271" t="s">
        <v>123</v>
      </c>
    </row>
    <row r="329" s="13" customFormat="1">
      <c r="A329" s="13"/>
      <c r="B329" s="246"/>
      <c r="C329" s="247"/>
      <c r="D329" s="248" t="s">
        <v>140</v>
      </c>
      <c r="E329" s="249" t="s">
        <v>1</v>
      </c>
      <c r="F329" s="250" t="s">
        <v>423</v>
      </c>
      <c r="G329" s="247"/>
      <c r="H329" s="251">
        <v>920</v>
      </c>
      <c r="I329" s="252"/>
      <c r="J329" s="247"/>
      <c r="K329" s="247"/>
      <c r="L329" s="253"/>
      <c r="M329" s="254"/>
      <c r="N329" s="255"/>
      <c r="O329" s="255"/>
      <c r="P329" s="255"/>
      <c r="Q329" s="255"/>
      <c r="R329" s="255"/>
      <c r="S329" s="255"/>
      <c r="T329" s="256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57" t="s">
        <v>140</v>
      </c>
      <c r="AU329" s="257" t="s">
        <v>82</v>
      </c>
      <c r="AV329" s="13" t="s">
        <v>82</v>
      </c>
      <c r="AW329" s="13" t="s">
        <v>142</v>
      </c>
      <c r="AX329" s="13" t="s">
        <v>72</v>
      </c>
      <c r="AY329" s="257" t="s">
        <v>123</v>
      </c>
    </row>
    <row r="330" s="15" customFormat="1">
      <c r="A330" s="15"/>
      <c r="B330" s="272"/>
      <c r="C330" s="273"/>
      <c r="D330" s="248" t="s">
        <v>140</v>
      </c>
      <c r="E330" s="274" t="s">
        <v>1</v>
      </c>
      <c r="F330" s="275" t="s">
        <v>166</v>
      </c>
      <c r="G330" s="273"/>
      <c r="H330" s="276">
        <v>920</v>
      </c>
      <c r="I330" s="277"/>
      <c r="J330" s="273"/>
      <c r="K330" s="273"/>
      <c r="L330" s="278"/>
      <c r="M330" s="279"/>
      <c r="N330" s="280"/>
      <c r="O330" s="280"/>
      <c r="P330" s="280"/>
      <c r="Q330" s="280"/>
      <c r="R330" s="280"/>
      <c r="S330" s="280"/>
      <c r="T330" s="281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T330" s="282" t="s">
        <v>140</v>
      </c>
      <c r="AU330" s="282" t="s">
        <v>82</v>
      </c>
      <c r="AV330" s="15" t="s">
        <v>131</v>
      </c>
      <c r="AW330" s="15" t="s">
        <v>142</v>
      </c>
      <c r="AX330" s="15" t="s">
        <v>80</v>
      </c>
      <c r="AY330" s="282" t="s">
        <v>123</v>
      </c>
    </row>
    <row r="331" s="2" customFormat="1" ht="62.7" customHeight="1">
      <c r="A331" s="38"/>
      <c r="B331" s="39"/>
      <c r="C331" s="218" t="s">
        <v>424</v>
      </c>
      <c r="D331" s="218" t="s">
        <v>126</v>
      </c>
      <c r="E331" s="219" t="s">
        <v>425</v>
      </c>
      <c r="F331" s="220" t="s">
        <v>426</v>
      </c>
      <c r="G331" s="221" t="s">
        <v>129</v>
      </c>
      <c r="H331" s="222">
        <v>86.400000000000006</v>
      </c>
      <c r="I331" s="223"/>
      <c r="J331" s="224">
        <f>ROUND(I331*H331,2)</f>
        <v>0</v>
      </c>
      <c r="K331" s="220" t="s">
        <v>130</v>
      </c>
      <c r="L331" s="44"/>
      <c r="M331" s="225" t="s">
        <v>1</v>
      </c>
      <c r="N331" s="226" t="s">
        <v>37</v>
      </c>
      <c r="O331" s="91"/>
      <c r="P331" s="227">
        <f>O331*H331</f>
        <v>0</v>
      </c>
      <c r="Q331" s="227">
        <v>0.00060999999999999997</v>
      </c>
      <c r="R331" s="227">
        <f>Q331*H331</f>
        <v>0.052704000000000001</v>
      </c>
      <c r="S331" s="227">
        <v>0</v>
      </c>
      <c r="T331" s="228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29" t="s">
        <v>131</v>
      </c>
      <c r="AT331" s="229" t="s">
        <v>126</v>
      </c>
      <c r="AU331" s="229" t="s">
        <v>82</v>
      </c>
      <c r="AY331" s="17" t="s">
        <v>123</v>
      </c>
      <c r="BE331" s="230">
        <f>IF(N331="základní",J331,0)</f>
        <v>0</v>
      </c>
      <c r="BF331" s="230">
        <f>IF(N331="snížená",J331,0)</f>
        <v>0</v>
      </c>
      <c r="BG331" s="230">
        <f>IF(N331="zákl. přenesená",J331,0)</f>
        <v>0</v>
      </c>
      <c r="BH331" s="230">
        <f>IF(N331="sníž. přenesená",J331,0)</f>
        <v>0</v>
      </c>
      <c r="BI331" s="230">
        <f>IF(N331="nulová",J331,0)</f>
        <v>0</v>
      </c>
      <c r="BJ331" s="17" t="s">
        <v>80</v>
      </c>
      <c r="BK331" s="230">
        <f>ROUND(I331*H331,2)</f>
        <v>0</v>
      </c>
      <c r="BL331" s="17" t="s">
        <v>131</v>
      </c>
      <c r="BM331" s="229" t="s">
        <v>427</v>
      </c>
    </row>
    <row r="332" s="2" customFormat="1">
      <c r="A332" s="38"/>
      <c r="B332" s="39"/>
      <c r="C332" s="40"/>
      <c r="D332" s="231" t="s">
        <v>133</v>
      </c>
      <c r="E332" s="40"/>
      <c r="F332" s="232" t="s">
        <v>428</v>
      </c>
      <c r="G332" s="40"/>
      <c r="H332" s="40"/>
      <c r="I332" s="233"/>
      <c r="J332" s="40"/>
      <c r="K332" s="40"/>
      <c r="L332" s="44"/>
      <c r="M332" s="234"/>
      <c r="N332" s="235"/>
      <c r="O332" s="91"/>
      <c r="P332" s="91"/>
      <c r="Q332" s="91"/>
      <c r="R332" s="91"/>
      <c r="S332" s="91"/>
      <c r="T332" s="92"/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T332" s="17" t="s">
        <v>133</v>
      </c>
      <c r="AU332" s="17" t="s">
        <v>82</v>
      </c>
    </row>
    <row r="333" s="13" customFormat="1">
      <c r="A333" s="13"/>
      <c r="B333" s="246"/>
      <c r="C333" s="247"/>
      <c r="D333" s="248" t="s">
        <v>140</v>
      </c>
      <c r="E333" s="249" t="s">
        <v>1</v>
      </c>
      <c r="F333" s="250" t="s">
        <v>429</v>
      </c>
      <c r="G333" s="247"/>
      <c r="H333" s="251">
        <v>23.199999999999999</v>
      </c>
      <c r="I333" s="252"/>
      <c r="J333" s="247"/>
      <c r="K333" s="247"/>
      <c r="L333" s="253"/>
      <c r="M333" s="254"/>
      <c r="N333" s="255"/>
      <c r="O333" s="255"/>
      <c r="P333" s="255"/>
      <c r="Q333" s="255"/>
      <c r="R333" s="255"/>
      <c r="S333" s="255"/>
      <c r="T333" s="256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57" t="s">
        <v>140</v>
      </c>
      <c r="AU333" s="257" t="s">
        <v>82</v>
      </c>
      <c r="AV333" s="13" t="s">
        <v>82</v>
      </c>
      <c r="AW333" s="13" t="s">
        <v>142</v>
      </c>
      <c r="AX333" s="13" t="s">
        <v>72</v>
      </c>
      <c r="AY333" s="257" t="s">
        <v>123</v>
      </c>
    </row>
    <row r="334" s="13" customFormat="1">
      <c r="A334" s="13"/>
      <c r="B334" s="246"/>
      <c r="C334" s="247"/>
      <c r="D334" s="248" t="s">
        <v>140</v>
      </c>
      <c r="E334" s="249" t="s">
        <v>1</v>
      </c>
      <c r="F334" s="250" t="s">
        <v>390</v>
      </c>
      <c r="G334" s="247"/>
      <c r="H334" s="251">
        <v>63.200000000000003</v>
      </c>
      <c r="I334" s="252"/>
      <c r="J334" s="247"/>
      <c r="K334" s="247"/>
      <c r="L334" s="253"/>
      <c r="M334" s="254"/>
      <c r="N334" s="255"/>
      <c r="O334" s="255"/>
      <c r="P334" s="255"/>
      <c r="Q334" s="255"/>
      <c r="R334" s="255"/>
      <c r="S334" s="255"/>
      <c r="T334" s="256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57" t="s">
        <v>140</v>
      </c>
      <c r="AU334" s="257" t="s">
        <v>82</v>
      </c>
      <c r="AV334" s="13" t="s">
        <v>82</v>
      </c>
      <c r="AW334" s="13" t="s">
        <v>142</v>
      </c>
      <c r="AX334" s="13" t="s">
        <v>72</v>
      </c>
      <c r="AY334" s="257" t="s">
        <v>123</v>
      </c>
    </row>
    <row r="335" s="15" customFormat="1">
      <c r="A335" s="15"/>
      <c r="B335" s="272"/>
      <c r="C335" s="273"/>
      <c r="D335" s="248" t="s">
        <v>140</v>
      </c>
      <c r="E335" s="274" t="s">
        <v>1</v>
      </c>
      <c r="F335" s="275" t="s">
        <v>166</v>
      </c>
      <c r="G335" s="273"/>
      <c r="H335" s="276">
        <v>86.400000000000006</v>
      </c>
      <c r="I335" s="277"/>
      <c r="J335" s="273"/>
      <c r="K335" s="273"/>
      <c r="L335" s="278"/>
      <c r="M335" s="279"/>
      <c r="N335" s="280"/>
      <c r="O335" s="280"/>
      <c r="P335" s="280"/>
      <c r="Q335" s="280"/>
      <c r="R335" s="280"/>
      <c r="S335" s="280"/>
      <c r="T335" s="281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82" t="s">
        <v>140</v>
      </c>
      <c r="AU335" s="282" t="s">
        <v>82</v>
      </c>
      <c r="AV335" s="15" t="s">
        <v>131</v>
      </c>
      <c r="AW335" s="15" t="s">
        <v>142</v>
      </c>
      <c r="AX335" s="15" t="s">
        <v>80</v>
      </c>
      <c r="AY335" s="282" t="s">
        <v>123</v>
      </c>
    </row>
    <row r="336" s="2" customFormat="1" ht="24.15" customHeight="1">
      <c r="A336" s="38"/>
      <c r="B336" s="39"/>
      <c r="C336" s="218" t="s">
        <v>430</v>
      </c>
      <c r="D336" s="218" t="s">
        <v>126</v>
      </c>
      <c r="E336" s="219" t="s">
        <v>431</v>
      </c>
      <c r="F336" s="220" t="s">
        <v>432</v>
      </c>
      <c r="G336" s="221" t="s">
        <v>129</v>
      </c>
      <c r="H336" s="222">
        <v>86.400000000000006</v>
      </c>
      <c r="I336" s="223"/>
      <c r="J336" s="224">
        <f>ROUND(I336*H336,2)</f>
        <v>0</v>
      </c>
      <c r="K336" s="220" t="s">
        <v>130</v>
      </c>
      <c r="L336" s="44"/>
      <c r="M336" s="225" t="s">
        <v>1</v>
      </c>
      <c r="N336" s="226" t="s">
        <v>37</v>
      </c>
      <c r="O336" s="91"/>
      <c r="P336" s="227">
        <f>O336*H336</f>
        <v>0</v>
      </c>
      <c r="Q336" s="227">
        <v>1.0000000000000001E-05</v>
      </c>
      <c r="R336" s="227">
        <f>Q336*H336</f>
        <v>0.00086400000000000008</v>
      </c>
      <c r="S336" s="227">
        <v>0</v>
      </c>
      <c r="T336" s="228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29" t="s">
        <v>131</v>
      </c>
      <c r="AT336" s="229" t="s">
        <v>126</v>
      </c>
      <c r="AU336" s="229" t="s">
        <v>82</v>
      </c>
      <c r="AY336" s="17" t="s">
        <v>123</v>
      </c>
      <c r="BE336" s="230">
        <f>IF(N336="základní",J336,0)</f>
        <v>0</v>
      </c>
      <c r="BF336" s="230">
        <f>IF(N336="snížená",J336,0)</f>
        <v>0</v>
      </c>
      <c r="BG336" s="230">
        <f>IF(N336="zákl. přenesená",J336,0)</f>
        <v>0</v>
      </c>
      <c r="BH336" s="230">
        <f>IF(N336="sníž. přenesená",J336,0)</f>
        <v>0</v>
      </c>
      <c r="BI336" s="230">
        <f>IF(N336="nulová",J336,0)</f>
        <v>0</v>
      </c>
      <c r="BJ336" s="17" t="s">
        <v>80</v>
      </c>
      <c r="BK336" s="230">
        <f>ROUND(I336*H336,2)</f>
        <v>0</v>
      </c>
      <c r="BL336" s="17" t="s">
        <v>131</v>
      </c>
      <c r="BM336" s="229" t="s">
        <v>433</v>
      </c>
    </row>
    <row r="337" s="2" customFormat="1">
      <c r="A337" s="38"/>
      <c r="B337" s="39"/>
      <c r="C337" s="40"/>
      <c r="D337" s="231" t="s">
        <v>133</v>
      </c>
      <c r="E337" s="40"/>
      <c r="F337" s="232" t="s">
        <v>434</v>
      </c>
      <c r="G337" s="40"/>
      <c r="H337" s="40"/>
      <c r="I337" s="233"/>
      <c r="J337" s="40"/>
      <c r="K337" s="40"/>
      <c r="L337" s="44"/>
      <c r="M337" s="234"/>
      <c r="N337" s="235"/>
      <c r="O337" s="91"/>
      <c r="P337" s="91"/>
      <c r="Q337" s="91"/>
      <c r="R337" s="91"/>
      <c r="S337" s="91"/>
      <c r="T337" s="92"/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T337" s="17" t="s">
        <v>133</v>
      </c>
      <c r="AU337" s="17" t="s">
        <v>82</v>
      </c>
    </row>
    <row r="338" s="14" customFormat="1">
      <c r="A338" s="14"/>
      <c r="B338" s="262"/>
      <c r="C338" s="263"/>
      <c r="D338" s="248" t="s">
        <v>140</v>
      </c>
      <c r="E338" s="264" t="s">
        <v>1</v>
      </c>
      <c r="F338" s="265" t="s">
        <v>435</v>
      </c>
      <c r="G338" s="263"/>
      <c r="H338" s="264" t="s">
        <v>1</v>
      </c>
      <c r="I338" s="266"/>
      <c r="J338" s="263"/>
      <c r="K338" s="263"/>
      <c r="L338" s="267"/>
      <c r="M338" s="268"/>
      <c r="N338" s="269"/>
      <c r="O338" s="269"/>
      <c r="P338" s="269"/>
      <c r="Q338" s="269"/>
      <c r="R338" s="269"/>
      <c r="S338" s="269"/>
      <c r="T338" s="270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71" t="s">
        <v>140</v>
      </c>
      <c r="AU338" s="271" t="s">
        <v>82</v>
      </c>
      <c r="AV338" s="14" t="s">
        <v>80</v>
      </c>
      <c r="AW338" s="14" t="s">
        <v>142</v>
      </c>
      <c r="AX338" s="14" t="s">
        <v>72</v>
      </c>
      <c r="AY338" s="271" t="s">
        <v>123</v>
      </c>
    </row>
    <row r="339" s="14" customFormat="1">
      <c r="A339" s="14"/>
      <c r="B339" s="262"/>
      <c r="C339" s="263"/>
      <c r="D339" s="248" t="s">
        <v>140</v>
      </c>
      <c r="E339" s="264" t="s">
        <v>1</v>
      </c>
      <c r="F339" s="265" t="s">
        <v>387</v>
      </c>
      <c r="G339" s="263"/>
      <c r="H339" s="264" t="s">
        <v>1</v>
      </c>
      <c r="I339" s="266"/>
      <c r="J339" s="263"/>
      <c r="K339" s="263"/>
      <c r="L339" s="267"/>
      <c r="M339" s="268"/>
      <c r="N339" s="269"/>
      <c r="O339" s="269"/>
      <c r="P339" s="269"/>
      <c r="Q339" s="269"/>
      <c r="R339" s="269"/>
      <c r="S339" s="269"/>
      <c r="T339" s="270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71" t="s">
        <v>140</v>
      </c>
      <c r="AU339" s="271" t="s">
        <v>82</v>
      </c>
      <c r="AV339" s="14" t="s">
        <v>80</v>
      </c>
      <c r="AW339" s="14" t="s">
        <v>142</v>
      </c>
      <c r="AX339" s="14" t="s">
        <v>72</v>
      </c>
      <c r="AY339" s="271" t="s">
        <v>123</v>
      </c>
    </row>
    <row r="340" s="14" customFormat="1">
      <c r="A340" s="14"/>
      <c r="B340" s="262"/>
      <c r="C340" s="263"/>
      <c r="D340" s="248" t="s">
        <v>140</v>
      </c>
      <c r="E340" s="264" t="s">
        <v>1</v>
      </c>
      <c r="F340" s="265" t="s">
        <v>436</v>
      </c>
      <c r="G340" s="263"/>
      <c r="H340" s="264" t="s">
        <v>1</v>
      </c>
      <c r="I340" s="266"/>
      <c r="J340" s="263"/>
      <c r="K340" s="263"/>
      <c r="L340" s="267"/>
      <c r="M340" s="268"/>
      <c r="N340" s="269"/>
      <c r="O340" s="269"/>
      <c r="P340" s="269"/>
      <c r="Q340" s="269"/>
      <c r="R340" s="269"/>
      <c r="S340" s="269"/>
      <c r="T340" s="270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71" t="s">
        <v>140</v>
      </c>
      <c r="AU340" s="271" t="s">
        <v>82</v>
      </c>
      <c r="AV340" s="14" t="s">
        <v>80</v>
      </c>
      <c r="AW340" s="14" t="s">
        <v>142</v>
      </c>
      <c r="AX340" s="14" t="s">
        <v>72</v>
      </c>
      <c r="AY340" s="271" t="s">
        <v>123</v>
      </c>
    </row>
    <row r="341" s="13" customFormat="1">
      <c r="A341" s="13"/>
      <c r="B341" s="246"/>
      <c r="C341" s="247"/>
      <c r="D341" s="248" t="s">
        <v>140</v>
      </c>
      <c r="E341" s="249" t="s">
        <v>1</v>
      </c>
      <c r="F341" s="250" t="s">
        <v>429</v>
      </c>
      <c r="G341" s="247"/>
      <c r="H341" s="251">
        <v>23.199999999999999</v>
      </c>
      <c r="I341" s="252"/>
      <c r="J341" s="247"/>
      <c r="K341" s="247"/>
      <c r="L341" s="253"/>
      <c r="M341" s="254"/>
      <c r="N341" s="255"/>
      <c r="O341" s="255"/>
      <c r="P341" s="255"/>
      <c r="Q341" s="255"/>
      <c r="R341" s="255"/>
      <c r="S341" s="255"/>
      <c r="T341" s="256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57" t="s">
        <v>140</v>
      </c>
      <c r="AU341" s="257" t="s">
        <v>82</v>
      </c>
      <c r="AV341" s="13" t="s">
        <v>82</v>
      </c>
      <c r="AW341" s="13" t="s">
        <v>142</v>
      </c>
      <c r="AX341" s="13" t="s">
        <v>72</v>
      </c>
      <c r="AY341" s="257" t="s">
        <v>123</v>
      </c>
    </row>
    <row r="342" s="13" customFormat="1">
      <c r="A342" s="13"/>
      <c r="B342" s="246"/>
      <c r="C342" s="247"/>
      <c r="D342" s="248" t="s">
        <v>140</v>
      </c>
      <c r="E342" s="249" t="s">
        <v>1</v>
      </c>
      <c r="F342" s="250" t="s">
        <v>390</v>
      </c>
      <c r="G342" s="247"/>
      <c r="H342" s="251">
        <v>63.200000000000003</v>
      </c>
      <c r="I342" s="252"/>
      <c r="J342" s="247"/>
      <c r="K342" s="247"/>
      <c r="L342" s="253"/>
      <c r="M342" s="254"/>
      <c r="N342" s="255"/>
      <c r="O342" s="255"/>
      <c r="P342" s="255"/>
      <c r="Q342" s="255"/>
      <c r="R342" s="255"/>
      <c r="S342" s="255"/>
      <c r="T342" s="256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57" t="s">
        <v>140</v>
      </c>
      <c r="AU342" s="257" t="s">
        <v>82</v>
      </c>
      <c r="AV342" s="13" t="s">
        <v>82</v>
      </c>
      <c r="AW342" s="13" t="s">
        <v>142</v>
      </c>
      <c r="AX342" s="13" t="s">
        <v>72</v>
      </c>
      <c r="AY342" s="257" t="s">
        <v>123</v>
      </c>
    </row>
    <row r="343" s="15" customFormat="1">
      <c r="A343" s="15"/>
      <c r="B343" s="272"/>
      <c r="C343" s="273"/>
      <c r="D343" s="248" t="s">
        <v>140</v>
      </c>
      <c r="E343" s="274" t="s">
        <v>1</v>
      </c>
      <c r="F343" s="275" t="s">
        <v>166</v>
      </c>
      <c r="G343" s="273"/>
      <c r="H343" s="276">
        <v>86.400000000000006</v>
      </c>
      <c r="I343" s="277"/>
      <c r="J343" s="273"/>
      <c r="K343" s="273"/>
      <c r="L343" s="278"/>
      <c r="M343" s="279"/>
      <c r="N343" s="280"/>
      <c r="O343" s="280"/>
      <c r="P343" s="280"/>
      <c r="Q343" s="280"/>
      <c r="R343" s="280"/>
      <c r="S343" s="280"/>
      <c r="T343" s="281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T343" s="282" t="s">
        <v>140</v>
      </c>
      <c r="AU343" s="282" t="s">
        <v>82</v>
      </c>
      <c r="AV343" s="15" t="s">
        <v>131</v>
      </c>
      <c r="AW343" s="15" t="s">
        <v>142</v>
      </c>
      <c r="AX343" s="15" t="s">
        <v>80</v>
      </c>
      <c r="AY343" s="282" t="s">
        <v>123</v>
      </c>
    </row>
    <row r="344" s="2" customFormat="1" ht="24.15" customHeight="1">
      <c r="A344" s="38"/>
      <c r="B344" s="39"/>
      <c r="C344" s="218" t="s">
        <v>437</v>
      </c>
      <c r="D344" s="218" t="s">
        <v>126</v>
      </c>
      <c r="E344" s="219" t="s">
        <v>438</v>
      </c>
      <c r="F344" s="220" t="s">
        <v>439</v>
      </c>
      <c r="G344" s="221" t="s">
        <v>160</v>
      </c>
      <c r="H344" s="222">
        <v>520</v>
      </c>
      <c r="I344" s="223"/>
      <c r="J344" s="224">
        <f>ROUND(I344*H344,2)</f>
        <v>0</v>
      </c>
      <c r="K344" s="220" t="s">
        <v>130</v>
      </c>
      <c r="L344" s="44"/>
      <c r="M344" s="225" t="s">
        <v>1</v>
      </c>
      <c r="N344" s="226" t="s">
        <v>37</v>
      </c>
      <c r="O344" s="91"/>
      <c r="P344" s="227">
        <f>O344*H344</f>
        <v>0</v>
      </c>
      <c r="Q344" s="227">
        <v>0</v>
      </c>
      <c r="R344" s="227">
        <f>Q344*H344</f>
        <v>0</v>
      </c>
      <c r="S344" s="227">
        <v>0.34000000000000002</v>
      </c>
      <c r="T344" s="228">
        <f>S344*H344</f>
        <v>176.80000000000001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29" t="s">
        <v>131</v>
      </c>
      <c r="AT344" s="229" t="s">
        <v>126</v>
      </c>
      <c r="AU344" s="229" t="s">
        <v>82</v>
      </c>
      <c r="AY344" s="17" t="s">
        <v>123</v>
      </c>
      <c r="BE344" s="230">
        <f>IF(N344="základní",J344,0)</f>
        <v>0</v>
      </c>
      <c r="BF344" s="230">
        <f>IF(N344="snížená",J344,0)</f>
        <v>0</v>
      </c>
      <c r="BG344" s="230">
        <f>IF(N344="zákl. přenesená",J344,0)</f>
        <v>0</v>
      </c>
      <c r="BH344" s="230">
        <f>IF(N344="sníž. přenesená",J344,0)</f>
        <v>0</v>
      </c>
      <c r="BI344" s="230">
        <f>IF(N344="nulová",J344,0)</f>
        <v>0</v>
      </c>
      <c r="BJ344" s="17" t="s">
        <v>80</v>
      </c>
      <c r="BK344" s="230">
        <f>ROUND(I344*H344,2)</f>
        <v>0</v>
      </c>
      <c r="BL344" s="17" t="s">
        <v>131</v>
      </c>
      <c r="BM344" s="229" t="s">
        <v>440</v>
      </c>
    </row>
    <row r="345" s="2" customFormat="1">
      <c r="A345" s="38"/>
      <c r="B345" s="39"/>
      <c r="C345" s="40"/>
      <c r="D345" s="231" t="s">
        <v>133</v>
      </c>
      <c r="E345" s="40"/>
      <c r="F345" s="232" t="s">
        <v>441</v>
      </c>
      <c r="G345" s="40"/>
      <c r="H345" s="40"/>
      <c r="I345" s="233"/>
      <c r="J345" s="40"/>
      <c r="K345" s="40"/>
      <c r="L345" s="44"/>
      <c r="M345" s="234"/>
      <c r="N345" s="235"/>
      <c r="O345" s="91"/>
      <c r="P345" s="91"/>
      <c r="Q345" s="91"/>
      <c r="R345" s="91"/>
      <c r="S345" s="91"/>
      <c r="T345" s="92"/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T345" s="17" t="s">
        <v>133</v>
      </c>
      <c r="AU345" s="17" t="s">
        <v>82</v>
      </c>
    </row>
    <row r="346" s="14" customFormat="1">
      <c r="A346" s="14"/>
      <c r="B346" s="262"/>
      <c r="C346" s="263"/>
      <c r="D346" s="248" t="s">
        <v>140</v>
      </c>
      <c r="E346" s="264" t="s">
        <v>1</v>
      </c>
      <c r="F346" s="265" t="s">
        <v>442</v>
      </c>
      <c r="G346" s="263"/>
      <c r="H346" s="264" t="s">
        <v>1</v>
      </c>
      <c r="I346" s="266"/>
      <c r="J346" s="263"/>
      <c r="K346" s="263"/>
      <c r="L346" s="267"/>
      <c r="M346" s="268"/>
      <c r="N346" s="269"/>
      <c r="O346" s="269"/>
      <c r="P346" s="269"/>
      <c r="Q346" s="269"/>
      <c r="R346" s="269"/>
      <c r="S346" s="269"/>
      <c r="T346" s="270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71" t="s">
        <v>140</v>
      </c>
      <c r="AU346" s="271" t="s">
        <v>82</v>
      </c>
      <c r="AV346" s="14" t="s">
        <v>80</v>
      </c>
      <c r="AW346" s="14" t="s">
        <v>142</v>
      </c>
      <c r="AX346" s="14" t="s">
        <v>72</v>
      </c>
      <c r="AY346" s="271" t="s">
        <v>123</v>
      </c>
    </row>
    <row r="347" s="13" customFormat="1">
      <c r="A347" s="13"/>
      <c r="B347" s="246"/>
      <c r="C347" s="247"/>
      <c r="D347" s="248" t="s">
        <v>140</v>
      </c>
      <c r="E347" s="249" t="s">
        <v>1</v>
      </c>
      <c r="F347" s="250" t="s">
        <v>443</v>
      </c>
      <c r="G347" s="247"/>
      <c r="H347" s="251">
        <v>520</v>
      </c>
      <c r="I347" s="252"/>
      <c r="J347" s="247"/>
      <c r="K347" s="247"/>
      <c r="L347" s="253"/>
      <c r="M347" s="254"/>
      <c r="N347" s="255"/>
      <c r="O347" s="255"/>
      <c r="P347" s="255"/>
      <c r="Q347" s="255"/>
      <c r="R347" s="255"/>
      <c r="S347" s="255"/>
      <c r="T347" s="256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57" t="s">
        <v>140</v>
      </c>
      <c r="AU347" s="257" t="s">
        <v>82</v>
      </c>
      <c r="AV347" s="13" t="s">
        <v>82</v>
      </c>
      <c r="AW347" s="13" t="s">
        <v>142</v>
      </c>
      <c r="AX347" s="13" t="s">
        <v>80</v>
      </c>
      <c r="AY347" s="257" t="s">
        <v>123</v>
      </c>
    </row>
    <row r="348" s="12" customFormat="1" ht="22.8" customHeight="1">
      <c r="A348" s="12"/>
      <c r="B348" s="202"/>
      <c r="C348" s="203"/>
      <c r="D348" s="204" t="s">
        <v>71</v>
      </c>
      <c r="E348" s="216" t="s">
        <v>444</v>
      </c>
      <c r="F348" s="216" t="s">
        <v>445</v>
      </c>
      <c r="G348" s="203"/>
      <c r="H348" s="203"/>
      <c r="I348" s="206"/>
      <c r="J348" s="217">
        <f>BK348</f>
        <v>0</v>
      </c>
      <c r="K348" s="203"/>
      <c r="L348" s="208"/>
      <c r="M348" s="209"/>
      <c r="N348" s="210"/>
      <c r="O348" s="210"/>
      <c r="P348" s="211">
        <f>SUM(P349:P383)</f>
        <v>0</v>
      </c>
      <c r="Q348" s="210"/>
      <c r="R348" s="211">
        <f>SUM(R349:R383)</f>
        <v>0</v>
      </c>
      <c r="S348" s="210"/>
      <c r="T348" s="212">
        <f>SUM(T349:T383)</f>
        <v>0</v>
      </c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R348" s="213" t="s">
        <v>80</v>
      </c>
      <c r="AT348" s="214" t="s">
        <v>71</v>
      </c>
      <c r="AU348" s="214" t="s">
        <v>80</v>
      </c>
      <c r="AY348" s="213" t="s">
        <v>123</v>
      </c>
      <c r="BK348" s="215">
        <f>SUM(BK349:BK383)</f>
        <v>0</v>
      </c>
    </row>
    <row r="349" s="2" customFormat="1" ht="37.8" customHeight="1">
      <c r="A349" s="38"/>
      <c r="B349" s="39"/>
      <c r="C349" s="218" t="s">
        <v>446</v>
      </c>
      <c r="D349" s="218" t="s">
        <v>126</v>
      </c>
      <c r="E349" s="219" t="s">
        <v>447</v>
      </c>
      <c r="F349" s="220" t="s">
        <v>448</v>
      </c>
      <c r="G349" s="221" t="s">
        <v>148</v>
      </c>
      <c r="H349" s="222">
        <v>784.99699999999996</v>
      </c>
      <c r="I349" s="223"/>
      <c r="J349" s="224">
        <f>ROUND(I349*H349,2)</f>
        <v>0</v>
      </c>
      <c r="K349" s="220" t="s">
        <v>130</v>
      </c>
      <c r="L349" s="44"/>
      <c r="M349" s="225" t="s">
        <v>1</v>
      </c>
      <c r="N349" s="226" t="s">
        <v>37</v>
      </c>
      <c r="O349" s="91"/>
      <c r="P349" s="227">
        <f>O349*H349</f>
        <v>0</v>
      </c>
      <c r="Q349" s="227">
        <v>0</v>
      </c>
      <c r="R349" s="227">
        <f>Q349*H349</f>
        <v>0</v>
      </c>
      <c r="S349" s="227">
        <v>0</v>
      </c>
      <c r="T349" s="228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29" t="s">
        <v>131</v>
      </c>
      <c r="AT349" s="229" t="s">
        <v>126</v>
      </c>
      <c r="AU349" s="229" t="s">
        <v>82</v>
      </c>
      <c r="AY349" s="17" t="s">
        <v>123</v>
      </c>
      <c r="BE349" s="230">
        <f>IF(N349="základní",J349,0)</f>
        <v>0</v>
      </c>
      <c r="BF349" s="230">
        <f>IF(N349="snížená",J349,0)</f>
        <v>0</v>
      </c>
      <c r="BG349" s="230">
        <f>IF(N349="zákl. přenesená",J349,0)</f>
        <v>0</v>
      </c>
      <c r="BH349" s="230">
        <f>IF(N349="sníž. přenesená",J349,0)</f>
        <v>0</v>
      </c>
      <c r="BI349" s="230">
        <f>IF(N349="nulová",J349,0)</f>
        <v>0</v>
      </c>
      <c r="BJ349" s="17" t="s">
        <v>80</v>
      </c>
      <c r="BK349" s="230">
        <f>ROUND(I349*H349,2)</f>
        <v>0</v>
      </c>
      <c r="BL349" s="17" t="s">
        <v>131</v>
      </c>
      <c r="BM349" s="229" t="s">
        <v>449</v>
      </c>
    </row>
    <row r="350" s="2" customFormat="1">
      <c r="A350" s="38"/>
      <c r="B350" s="39"/>
      <c r="C350" s="40"/>
      <c r="D350" s="231" t="s">
        <v>133</v>
      </c>
      <c r="E350" s="40"/>
      <c r="F350" s="232" t="s">
        <v>450</v>
      </c>
      <c r="G350" s="40"/>
      <c r="H350" s="40"/>
      <c r="I350" s="233"/>
      <c r="J350" s="40"/>
      <c r="K350" s="40"/>
      <c r="L350" s="44"/>
      <c r="M350" s="234"/>
      <c r="N350" s="235"/>
      <c r="O350" s="91"/>
      <c r="P350" s="91"/>
      <c r="Q350" s="91"/>
      <c r="R350" s="91"/>
      <c r="S350" s="91"/>
      <c r="T350" s="92"/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T350" s="17" t="s">
        <v>133</v>
      </c>
      <c r="AU350" s="17" t="s">
        <v>82</v>
      </c>
    </row>
    <row r="351" s="14" customFormat="1">
      <c r="A351" s="14"/>
      <c r="B351" s="262"/>
      <c r="C351" s="263"/>
      <c r="D351" s="248" t="s">
        <v>140</v>
      </c>
      <c r="E351" s="264" t="s">
        <v>1</v>
      </c>
      <c r="F351" s="265" t="s">
        <v>451</v>
      </c>
      <c r="G351" s="263"/>
      <c r="H351" s="264" t="s">
        <v>1</v>
      </c>
      <c r="I351" s="266"/>
      <c r="J351" s="263"/>
      <c r="K351" s="263"/>
      <c r="L351" s="267"/>
      <c r="M351" s="268"/>
      <c r="N351" s="269"/>
      <c r="O351" s="269"/>
      <c r="P351" s="269"/>
      <c r="Q351" s="269"/>
      <c r="R351" s="269"/>
      <c r="S351" s="269"/>
      <c r="T351" s="270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71" t="s">
        <v>140</v>
      </c>
      <c r="AU351" s="271" t="s">
        <v>82</v>
      </c>
      <c r="AV351" s="14" t="s">
        <v>80</v>
      </c>
      <c r="AW351" s="14" t="s">
        <v>142</v>
      </c>
      <c r="AX351" s="14" t="s">
        <v>72</v>
      </c>
      <c r="AY351" s="271" t="s">
        <v>123</v>
      </c>
    </row>
    <row r="352" s="14" customFormat="1">
      <c r="A352" s="14"/>
      <c r="B352" s="262"/>
      <c r="C352" s="263"/>
      <c r="D352" s="248" t="s">
        <v>140</v>
      </c>
      <c r="E352" s="264" t="s">
        <v>1</v>
      </c>
      <c r="F352" s="265" t="s">
        <v>452</v>
      </c>
      <c r="G352" s="263"/>
      <c r="H352" s="264" t="s">
        <v>1</v>
      </c>
      <c r="I352" s="266"/>
      <c r="J352" s="263"/>
      <c r="K352" s="263"/>
      <c r="L352" s="267"/>
      <c r="M352" s="268"/>
      <c r="N352" s="269"/>
      <c r="O352" s="269"/>
      <c r="P352" s="269"/>
      <c r="Q352" s="269"/>
      <c r="R352" s="269"/>
      <c r="S352" s="269"/>
      <c r="T352" s="270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71" t="s">
        <v>140</v>
      </c>
      <c r="AU352" s="271" t="s">
        <v>82</v>
      </c>
      <c r="AV352" s="14" t="s">
        <v>80</v>
      </c>
      <c r="AW352" s="14" t="s">
        <v>142</v>
      </c>
      <c r="AX352" s="14" t="s">
        <v>72</v>
      </c>
      <c r="AY352" s="271" t="s">
        <v>123</v>
      </c>
    </row>
    <row r="353" s="14" customFormat="1">
      <c r="A353" s="14"/>
      <c r="B353" s="262"/>
      <c r="C353" s="263"/>
      <c r="D353" s="248" t="s">
        <v>140</v>
      </c>
      <c r="E353" s="264" t="s">
        <v>1</v>
      </c>
      <c r="F353" s="265" t="s">
        <v>453</v>
      </c>
      <c r="G353" s="263"/>
      <c r="H353" s="264" t="s">
        <v>1</v>
      </c>
      <c r="I353" s="266"/>
      <c r="J353" s="263"/>
      <c r="K353" s="263"/>
      <c r="L353" s="267"/>
      <c r="M353" s="268"/>
      <c r="N353" s="269"/>
      <c r="O353" s="269"/>
      <c r="P353" s="269"/>
      <c r="Q353" s="269"/>
      <c r="R353" s="269"/>
      <c r="S353" s="269"/>
      <c r="T353" s="270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71" t="s">
        <v>140</v>
      </c>
      <c r="AU353" s="271" t="s">
        <v>82</v>
      </c>
      <c r="AV353" s="14" t="s">
        <v>80</v>
      </c>
      <c r="AW353" s="14" t="s">
        <v>142</v>
      </c>
      <c r="AX353" s="14" t="s">
        <v>72</v>
      </c>
      <c r="AY353" s="271" t="s">
        <v>123</v>
      </c>
    </row>
    <row r="354" s="13" customFormat="1">
      <c r="A354" s="13"/>
      <c r="B354" s="246"/>
      <c r="C354" s="247"/>
      <c r="D354" s="248" t="s">
        <v>140</v>
      </c>
      <c r="E354" s="249" t="s">
        <v>1</v>
      </c>
      <c r="F354" s="250" t="s">
        <v>454</v>
      </c>
      <c r="G354" s="247"/>
      <c r="H354" s="251">
        <v>161.30500000000001</v>
      </c>
      <c r="I354" s="252"/>
      <c r="J354" s="247"/>
      <c r="K354" s="247"/>
      <c r="L354" s="253"/>
      <c r="M354" s="254"/>
      <c r="N354" s="255"/>
      <c r="O354" s="255"/>
      <c r="P354" s="255"/>
      <c r="Q354" s="255"/>
      <c r="R354" s="255"/>
      <c r="S354" s="255"/>
      <c r="T354" s="256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57" t="s">
        <v>140</v>
      </c>
      <c r="AU354" s="257" t="s">
        <v>82</v>
      </c>
      <c r="AV354" s="13" t="s">
        <v>82</v>
      </c>
      <c r="AW354" s="13" t="s">
        <v>142</v>
      </c>
      <c r="AX354" s="13" t="s">
        <v>72</v>
      </c>
      <c r="AY354" s="257" t="s">
        <v>123</v>
      </c>
    </row>
    <row r="355" s="13" customFormat="1">
      <c r="A355" s="13"/>
      <c r="B355" s="246"/>
      <c r="C355" s="247"/>
      <c r="D355" s="248" t="s">
        <v>140</v>
      </c>
      <c r="E355" s="249" t="s">
        <v>1</v>
      </c>
      <c r="F355" s="250" t="s">
        <v>455</v>
      </c>
      <c r="G355" s="247"/>
      <c r="H355" s="251">
        <v>217.65000000000001</v>
      </c>
      <c r="I355" s="252"/>
      <c r="J355" s="247"/>
      <c r="K355" s="247"/>
      <c r="L355" s="253"/>
      <c r="M355" s="254"/>
      <c r="N355" s="255"/>
      <c r="O355" s="255"/>
      <c r="P355" s="255"/>
      <c r="Q355" s="255"/>
      <c r="R355" s="255"/>
      <c r="S355" s="255"/>
      <c r="T355" s="256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57" t="s">
        <v>140</v>
      </c>
      <c r="AU355" s="257" t="s">
        <v>82</v>
      </c>
      <c r="AV355" s="13" t="s">
        <v>82</v>
      </c>
      <c r="AW355" s="13" t="s">
        <v>142</v>
      </c>
      <c r="AX355" s="13" t="s">
        <v>72</v>
      </c>
      <c r="AY355" s="257" t="s">
        <v>123</v>
      </c>
    </row>
    <row r="356" s="13" customFormat="1">
      <c r="A356" s="13"/>
      <c r="B356" s="246"/>
      <c r="C356" s="247"/>
      <c r="D356" s="248" t="s">
        <v>140</v>
      </c>
      <c r="E356" s="249" t="s">
        <v>1</v>
      </c>
      <c r="F356" s="250" t="s">
        <v>456</v>
      </c>
      <c r="G356" s="247"/>
      <c r="H356" s="251">
        <v>117.40600000000001</v>
      </c>
      <c r="I356" s="252"/>
      <c r="J356" s="247"/>
      <c r="K356" s="247"/>
      <c r="L356" s="253"/>
      <c r="M356" s="254"/>
      <c r="N356" s="255"/>
      <c r="O356" s="255"/>
      <c r="P356" s="255"/>
      <c r="Q356" s="255"/>
      <c r="R356" s="255"/>
      <c r="S356" s="255"/>
      <c r="T356" s="256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57" t="s">
        <v>140</v>
      </c>
      <c r="AU356" s="257" t="s">
        <v>82</v>
      </c>
      <c r="AV356" s="13" t="s">
        <v>82</v>
      </c>
      <c r="AW356" s="13" t="s">
        <v>142</v>
      </c>
      <c r="AX356" s="13" t="s">
        <v>72</v>
      </c>
      <c r="AY356" s="257" t="s">
        <v>123</v>
      </c>
    </row>
    <row r="357" s="13" customFormat="1">
      <c r="A357" s="13"/>
      <c r="B357" s="246"/>
      <c r="C357" s="247"/>
      <c r="D357" s="248" t="s">
        <v>140</v>
      </c>
      <c r="E357" s="249" t="s">
        <v>1</v>
      </c>
      <c r="F357" s="250" t="s">
        <v>457</v>
      </c>
      <c r="G357" s="247"/>
      <c r="H357" s="251">
        <v>64.515000000000001</v>
      </c>
      <c r="I357" s="252"/>
      <c r="J357" s="247"/>
      <c r="K357" s="247"/>
      <c r="L357" s="253"/>
      <c r="M357" s="254"/>
      <c r="N357" s="255"/>
      <c r="O357" s="255"/>
      <c r="P357" s="255"/>
      <c r="Q357" s="255"/>
      <c r="R357" s="255"/>
      <c r="S357" s="255"/>
      <c r="T357" s="256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57" t="s">
        <v>140</v>
      </c>
      <c r="AU357" s="257" t="s">
        <v>82</v>
      </c>
      <c r="AV357" s="13" t="s">
        <v>82</v>
      </c>
      <c r="AW357" s="13" t="s">
        <v>142</v>
      </c>
      <c r="AX357" s="13" t="s">
        <v>72</v>
      </c>
      <c r="AY357" s="257" t="s">
        <v>123</v>
      </c>
    </row>
    <row r="358" s="13" customFormat="1">
      <c r="A358" s="13"/>
      <c r="B358" s="246"/>
      <c r="C358" s="247"/>
      <c r="D358" s="248" t="s">
        <v>140</v>
      </c>
      <c r="E358" s="249" t="s">
        <v>1</v>
      </c>
      <c r="F358" s="250" t="s">
        <v>458</v>
      </c>
      <c r="G358" s="247"/>
      <c r="H358" s="251">
        <v>43.481000000000002</v>
      </c>
      <c r="I358" s="252"/>
      <c r="J358" s="247"/>
      <c r="K358" s="247"/>
      <c r="L358" s="253"/>
      <c r="M358" s="254"/>
      <c r="N358" s="255"/>
      <c r="O358" s="255"/>
      <c r="P358" s="255"/>
      <c r="Q358" s="255"/>
      <c r="R358" s="255"/>
      <c r="S358" s="255"/>
      <c r="T358" s="256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57" t="s">
        <v>140</v>
      </c>
      <c r="AU358" s="257" t="s">
        <v>82</v>
      </c>
      <c r="AV358" s="13" t="s">
        <v>82</v>
      </c>
      <c r="AW358" s="13" t="s">
        <v>142</v>
      </c>
      <c r="AX358" s="13" t="s">
        <v>72</v>
      </c>
      <c r="AY358" s="257" t="s">
        <v>123</v>
      </c>
    </row>
    <row r="359" s="13" customFormat="1">
      <c r="A359" s="13"/>
      <c r="B359" s="246"/>
      <c r="C359" s="247"/>
      <c r="D359" s="248" t="s">
        <v>140</v>
      </c>
      <c r="E359" s="249" t="s">
        <v>1</v>
      </c>
      <c r="F359" s="250" t="s">
        <v>459</v>
      </c>
      <c r="G359" s="247"/>
      <c r="H359" s="251">
        <v>3.8399999999999999</v>
      </c>
      <c r="I359" s="252"/>
      <c r="J359" s="247"/>
      <c r="K359" s="247"/>
      <c r="L359" s="253"/>
      <c r="M359" s="254"/>
      <c r="N359" s="255"/>
      <c r="O359" s="255"/>
      <c r="P359" s="255"/>
      <c r="Q359" s="255"/>
      <c r="R359" s="255"/>
      <c r="S359" s="255"/>
      <c r="T359" s="256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57" t="s">
        <v>140</v>
      </c>
      <c r="AU359" s="257" t="s">
        <v>82</v>
      </c>
      <c r="AV359" s="13" t="s">
        <v>82</v>
      </c>
      <c r="AW359" s="13" t="s">
        <v>142</v>
      </c>
      <c r="AX359" s="13" t="s">
        <v>72</v>
      </c>
      <c r="AY359" s="257" t="s">
        <v>123</v>
      </c>
    </row>
    <row r="360" s="13" customFormat="1">
      <c r="A360" s="13"/>
      <c r="B360" s="246"/>
      <c r="C360" s="247"/>
      <c r="D360" s="248" t="s">
        <v>140</v>
      </c>
      <c r="E360" s="249" t="s">
        <v>1</v>
      </c>
      <c r="F360" s="250" t="s">
        <v>460</v>
      </c>
      <c r="G360" s="247"/>
      <c r="H360" s="251">
        <v>176.80000000000001</v>
      </c>
      <c r="I360" s="252"/>
      <c r="J360" s="247"/>
      <c r="K360" s="247"/>
      <c r="L360" s="253"/>
      <c r="M360" s="254"/>
      <c r="N360" s="255"/>
      <c r="O360" s="255"/>
      <c r="P360" s="255"/>
      <c r="Q360" s="255"/>
      <c r="R360" s="255"/>
      <c r="S360" s="255"/>
      <c r="T360" s="256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57" t="s">
        <v>140</v>
      </c>
      <c r="AU360" s="257" t="s">
        <v>82</v>
      </c>
      <c r="AV360" s="13" t="s">
        <v>82</v>
      </c>
      <c r="AW360" s="13" t="s">
        <v>142</v>
      </c>
      <c r="AX360" s="13" t="s">
        <v>72</v>
      </c>
      <c r="AY360" s="257" t="s">
        <v>123</v>
      </c>
    </row>
    <row r="361" s="15" customFormat="1">
      <c r="A361" s="15"/>
      <c r="B361" s="272"/>
      <c r="C361" s="273"/>
      <c r="D361" s="248" t="s">
        <v>140</v>
      </c>
      <c r="E361" s="274" t="s">
        <v>1</v>
      </c>
      <c r="F361" s="275" t="s">
        <v>166</v>
      </c>
      <c r="G361" s="273"/>
      <c r="H361" s="276">
        <v>784.99700000000007</v>
      </c>
      <c r="I361" s="277"/>
      <c r="J361" s="273"/>
      <c r="K361" s="273"/>
      <c r="L361" s="278"/>
      <c r="M361" s="279"/>
      <c r="N361" s="280"/>
      <c r="O361" s="280"/>
      <c r="P361" s="280"/>
      <c r="Q361" s="280"/>
      <c r="R361" s="280"/>
      <c r="S361" s="280"/>
      <c r="T361" s="281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282" t="s">
        <v>140</v>
      </c>
      <c r="AU361" s="282" t="s">
        <v>82</v>
      </c>
      <c r="AV361" s="15" t="s">
        <v>131</v>
      </c>
      <c r="AW361" s="15" t="s">
        <v>142</v>
      </c>
      <c r="AX361" s="15" t="s">
        <v>80</v>
      </c>
      <c r="AY361" s="282" t="s">
        <v>123</v>
      </c>
    </row>
    <row r="362" s="2" customFormat="1" ht="49.05" customHeight="1">
      <c r="A362" s="38"/>
      <c r="B362" s="39"/>
      <c r="C362" s="218" t="s">
        <v>461</v>
      </c>
      <c r="D362" s="218" t="s">
        <v>126</v>
      </c>
      <c r="E362" s="219" t="s">
        <v>462</v>
      </c>
      <c r="F362" s="220" t="s">
        <v>463</v>
      </c>
      <c r="G362" s="221" t="s">
        <v>148</v>
      </c>
      <c r="H362" s="222">
        <v>8635</v>
      </c>
      <c r="I362" s="223"/>
      <c r="J362" s="224">
        <f>ROUND(I362*H362,2)</f>
        <v>0</v>
      </c>
      <c r="K362" s="220" t="s">
        <v>130</v>
      </c>
      <c r="L362" s="44"/>
      <c r="M362" s="225" t="s">
        <v>1</v>
      </c>
      <c r="N362" s="226" t="s">
        <v>37</v>
      </c>
      <c r="O362" s="91"/>
      <c r="P362" s="227">
        <f>O362*H362</f>
        <v>0</v>
      </c>
      <c r="Q362" s="227">
        <v>0</v>
      </c>
      <c r="R362" s="227">
        <f>Q362*H362</f>
        <v>0</v>
      </c>
      <c r="S362" s="227">
        <v>0</v>
      </c>
      <c r="T362" s="228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29" t="s">
        <v>131</v>
      </c>
      <c r="AT362" s="229" t="s">
        <v>126</v>
      </c>
      <c r="AU362" s="229" t="s">
        <v>82</v>
      </c>
      <c r="AY362" s="17" t="s">
        <v>123</v>
      </c>
      <c r="BE362" s="230">
        <f>IF(N362="základní",J362,0)</f>
        <v>0</v>
      </c>
      <c r="BF362" s="230">
        <f>IF(N362="snížená",J362,0)</f>
        <v>0</v>
      </c>
      <c r="BG362" s="230">
        <f>IF(N362="zákl. přenesená",J362,0)</f>
        <v>0</v>
      </c>
      <c r="BH362" s="230">
        <f>IF(N362="sníž. přenesená",J362,0)</f>
        <v>0</v>
      </c>
      <c r="BI362" s="230">
        <f>IF(N362="nulová",J362,0)</f>
        <v>0</v>
      </c>
      <c r="BJ362" s="17" t="s">
        <v>80</v>
      </c>
      <c r="BK362" s="230">
        <f>ROUND(I362*H362,2)</f>
        <v>0</v>
      </c>
      <c r="BL362" s="17" t="s">
        <v>131</v>
      </c>
      <c r="BM362" s="229" t="s">
        <v>464</v>
      </c>
    </row>
    <row r="363" s="2" customFormat="1">
      <c r="A363" s="38"/>
      <c r="B363" s="39"/>
      <c r="C363" s="40"/>
      <c r="D363" s="231" t="s">
        <v>133</v>
      </c>
      <c r="E363" s="40"/>
      <c r="F363" s="232" t="s">
        <v>465</v>
      </c>
      <c r="G363" s="40"/>
      <c r="H363" s="40"/>
      <c r="I363" s="233"/>
      <c r="J363" s="40"/>
      <c r="K363" s="40"/>
      <c r="L363" s="44"/>
      <c r="M363" s="234"/>
      <c r="N363" s="235"/>
      <c r="O363" s="91"/>
      <c r="P363" s="91"/>
      <c r="Q363" s="91"/>
      <c r="R363" s="91"/>
      <c r="S363" s="91"/>
      <c r="T363" s="92"/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T363" s="17" t="s">
        <v>133</v>
      </c>
      <c r="AU363" s="17" t="s">
        <v>82</v>
      </c>
    </row>
    <row r="364" s="13" customFormat="1">
      <c r="A364" s="13"/>
      <c r="B364" s="246"/>
      <c r="C364" s="247"/>
      <c r="D364" s="248" t="s">
        <v>140</v>
      </c>
      <c r="E364" s="249" t="s">
        <v>1</v>
      </c>
      <c r="F364" s="250" t="s">
        <v>466</v>
      </c>
      <c r="G364" s="247"/>
      <c r="H364" s="251">
        <v>8635</v>
      </c>
      <c r="I364" s="252"/>
      <c r="J364" s="247"/>
      <c r="K364" s="247"/>
      <c r="L364" s="253"/>
      <c r="M364" s="254"/>
      <c r="N364" s="255"/>
      <c r="O364" s="255"/>
      <c r="P364" s="255"/>
      <c r="Q364" s="255"/>
      <c r="R364" s="255"/>
      <c r="S364" s="255"/>
      <c r="T364" s="256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57" t="s">
        <v>140</v>
      </c>
      <c r="AU364" s="257" t="s">
        <v>82</v>
      </c>
      <c r="AV364" s="13" t="s">
        <v>82</v>
      </c>
      <c r="AW364" s="13" t="s">
        <v>142</v>
      </c>
      <c r="AX364" s="13" t="s">
        <v>80</v>
      </c>
      <c r="AY364" s="257" t="s">
        <v>123</v>
      </c>
    </row>
    <row r="365" s="2" customFormat="1" ht="44.25" customHeight="1">
      <c r="A365" s="38"/>
      <c r="B365" s="39"/>
      <c r="C365" s="218" t="s">
        <v>467</v>
      </c>
      <c r="D365" s="218" t="s">
        <v>126</v>
      </c>
      <c r="E365" s="219" t="s">
        <v>468</v>
      </c>
      <c r="F365" s="220" t="s">
        <v>469</v>
      </c>
      <c r="G365" s="221" t="s">
        <v>148</v>
      </c>
      <c r="H365" s="222">
        <v>343.226</v>
      </c>
      <c r="I365" s="223"/>
      <c r="J365" s="224">
        <f>ROUND(I365*H365,2)</f>
        <v>0</v>
      </c>
      <c r="K365" s="220" t="s">
        <v>130</v>
      </c>
      <c r="L365" s="44"/>
      <c r="M365" s="225" t="s">
        <v>1</v>
      </c>
      <c r="N365" s="226" t="s">
        <v>37</v>
      </c>
      <c r="O365" s="91"/>
      <c r="P365" s="227">
        <f>O365*H365</f>
        <v>0</v>
      </c>
      <c r="Q365" s="227">
        <v>0</v>
      </c>
      <c r="R365" s="227">
        <f>Q365*H365</f>
        <v>0</v>
      </c>
      <c r="S365" s="227">
        <v>0</v>
      </c>
      <c r="T365" s="228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29" t="s">
        <v>131</v>
      </c>
      <c r="AT365" s="229" t="s">
        <v>126</v>
      </c>
      <c r="AU365" s="229" t="s">
        <v>82</v>
      </c>
      <c r="AY365" s="17" t="s">
        <v>123</v>
      </c>
      <c r="BE365" s="230">
        <f>IF(N365="základní",J365,0)</f>
        <v>0</v>
      </c>
      <c r="BF365" s="230">
        <f>IF(N365="snížená",J365,0)</f>
        <v>0</v>
      </c>
      <c r="BG365" s="230">
        <f>IF(N365="zákl. přenesená",J365,0)</f>
        <v>0</v>
      </c>
      <c r="BH365" s="230">
        <f>IF(N365="sníž. přenesená",J365,0)</f>
        <v>0</v>
      </c>
      <c r="BI365" s="230">
        <f>IF(N365="nulová",J365,0)</f>
        <v>0</v>
      </c>
      <c r="BJ365" s="17" t="s">
        <v>80</v>
      </c>
      <c r="BK365" s="230">
        <f>ROUND(I365*H365,2)</f>
        <v>0</v>
      </c>
      <c r="BL365" s="17" t="s">
        <v>131</v>
      </c>
      <c r="BM365" s="229" t="s">
        <v>470</v>
      </c>
    </row>
    <row r="366" s="2" customFormat="1">
      <c r="A366" s="38"/>
      <c r="B366" s="39"/>
      <c r="C366" s="40"/>
      <c r="D366" s="231" t="s">
        <v>133</v>
      </c>
      <c r="E366" s="40"/>
      <c r="F366" s="232" t="s">
        <v>471</v>
      </c>
      <c r="G366" s="40"/>
      <c r="H366" s="40"/>
      <c r="I366" s="233"/>
      <c r="J366" s="40"/>
      <c r="K366" s="40"/>
      <c r="L366" s="44"/>
      <c r="M366" s="234"/>
      <c r="N366" s="235"/>
      <c r="O366" s="91"/>
      <c r="P366" s="91"/>
      <c r="Q366" s="91"/>
      <c r="R366" s="91"/>
      <c r="S366" s="91"/>
      <c r="T366" s="92"/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T366" s="17" t="s">
        <v>133</v>
      </c>
      <c r="AU366" s="17" t="s">
        <v>82</v>
      </c>
    </row>
    <row r="367" s="13" customFormat="1">
      <c r="A367" s="13"/>
      <c r="B367" s="246"/>
      <c r="C367" s="247"/>
      <c r="D367" s="248" t="s">
        <v>140</v>
      </c>
      <c r="E367" s="249" t="s">
        <v>1</v>
      </c>
      <c r="F367" s="250" t="s">
        <v>454</v>
      </c>
      <c r="G367" s="247"/>
      <c r="H367" s="251">
        <v>161.30500000000001</v>
      </c>
      <c r="I367" s="252"/>
      <c r="J367" s="247"/>
      <c r="K367" s="247"/>
      <c r="L367" s="253"/>
      <c r="M367" s="254"/>
      <c r="N367" s="255"/>
      <c r="O367" s="255"/>
      <c r="P367" s="255"/>
      <c r="Q367" s="255"/>
      <c r="R367" s="255"/>
      <c r="S367" s="255"/>
      <c r="T367" s="256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57" t="s">
        <v>140</v>
      </c>
      <c r="AU367" s="257" t="s">
        <v>82</v>
      </c>
      <c r="AV367" s="13" t="s">
        <v>82</v>
      </c>
      <c r="AW367" s="13" t="s">
        <v>142</v>
      </c>
      <c r="AX367" s="13" t="s">
        <v>72</v>
      </c>
      <c r="AY367" s="257" t="s">
        <v>123</v>
      </c>
    </row>
    <row r="368" s="13" customFormat="1">
      <c r="A368" s="13"/>
      <c r="B368" s="246"/>
      <c r="C368" s="247"/>
      <c r="D368" s="248" t="s">
        <v>140</v>
      </c>
      <c r="E368" s="249" t="s">
        <v>1</v>
      </c>
      <c r="F368" s="250" t="s">
        <v>456</v>
      </c>
      <c r="G368" s="247"/>
      <c r="H368" s="251">
        <v>117.40600000000001</v>
      </c>
      <c r="I368" s="252"/>
      <c r="J368" s="247"/>
      <c r="K368" s="247"/>
      <c r="L368" s="253"/>
      <c r="M368" s="254"/>
      <c r="N368" s="255"/>
      <c r="O368" s="255"/>
      <c r="P368" s="255"/>
      <c r="Q368" s="255"/>
      <c r="R368" s="255"/>
      <c r="S368" s="255"/>
      <c r="T368" s="256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57" t="s">
        <v>140</v>
      </c>
      <c r="AU368" s="257" t="s">
        <v>82</v>
      </c>
      <c r="AV368" s="13" t="s">
        <v>82</v>
      </c>
      <c r="AW368" s="13" t="s">
        <v>142</v>
      </c>
      <c r="AX368" s="13" t="s">
        <v>72</v>
      </c>
      <c r="AY368" s="257" t="s">
        <v>123</v>
      </c>
    </row>
    <row r="369" s="13" customFormat="1">
      <c r="A369" s="13"/>
      <c r="B369" s="246"/>
      <c r="C369" s="247"/>
      <c r="D369" s="248" t="s">
        <v>140</v>
      </c>
      <c r="E369" s="249" t="s">
        <v>1</v>
      </c>
      <c r="F369" s="250" t="s">
        <v>457</v>
      </c>
      <c r="G369" s="247"/>
      <c r="H369" s="251">
        <v>64.515000000000001</v>
      </c>
      <c r="I369" s="252"/>
      <c r="J369" s="247"/>
      <c r="K369" s="247"/>
      <c r="L369" s="253"/>
      <c r="M369" s="254"/>
      <c r="N369" s="255"/>
      <c r="O369" s="255"/>
      <c r="P369" s="255"/>
      <c r="Q369" s="255"/>
      <c r="R369" s="255"/>
      <c r="S369" s="255"/>
      <c r="T369" s="256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57" t="s">
        <v>140</v>
      </c>
      <c r="AU369" s="257" t="s">
        <v>82</v>
      </c>
      <c r="AV369" s="13" t="s">
        <v>82</v>
      </c>
      <c r="AW369" s="13" t="s">
        <v>142</v>
      </c>
      <c r="AX369" s="13" t="s">
        <v>72</v>
      </c>
      <c r="AY369" s="257" t="s">
        <v>123</v>
      </c>
    </row>
    <row r="370" s="15" customFormat="1">
      <c r="A370" s="15"/>
      <c r="B370" s="272"/>
      <c r="C370" s="273"/>
      <c r="D370" s="248" t="s">
        <v>140</v>
      </c>
      <c r="E370" s="274" t="s">
        <v>1</v>
      </c>
      <c r="F370" s="275" t="s">
        <v>166</v>
      </c>
      <c r="G370" s="273"/>
      <c r="H370" s="276">
        <v>343.226</v>
      </c>
      <c r="I370" s="277"/>
      <c r="J370" s="273"/>
      <c r="K370" s="273"/>
      <c r="L370" s="278"/>
      <c r="M370" s="279"/>
      <c r="N370" s="280"/>
      <c r="O370" s="280"/>
      <c r="P370" s="280"/>
      <c r="Q370" s="280"/>
      <c r="R370" s="280"/>
      <c r="S370" s="280"/>
      <c r="T370" s="281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T370" s="282" t="s">
        <v>140</v>
      </c>
      <c r="AU370" s="282" t="s">
        <v>82</v>
      </c>
      <c r="AV370" s="15" t="s">
        <v>131</v>
      </c>
      <c r="AW370" s="15" t="s">
        <v>142</v>
      </c>
      <c r="AX370" s="15" t="s">
        <v>80</v>
      </c>
      <c r="AY370" s="282" t="s">
        <v>123</v>
      </c>
    </row>
    <row r="371" s="2" customFormat="1" ht="44.25" customHeight="1">
      <c r="A371" s="38"/>
      <c r="B371" s="39"/>
      <c r="C371" s="218" t="s">
        <v>472</v>
      </c>
      <c r="D371" s="218" t="s">
        <v>126</v>
      </c>
      <c r="E371" s="219" t="s">
        <v>473</v>
      </c>
      <c r="F371" s="220" t="s">
        <v>474</v>
      </c>
      <c r="G371" s="221" t="s">
        <v>148</v>
      </c>
      <c r="H371" s="222">
        <v>261.13099999999997</v>
      </c>
      <c r="I371" s="223"/>
      <c r="J371" s="224">
        <f>ROUND(I371*H371,2)</f>
        <v>0</v>
      </c>
      <c r="K371" s="220" t="s">
        <v>130</v>
      </c>
      <c r="L371" s="44"/>
      <c r="M371" s="225" t="s">
        <v>1</v>
      </c>
      <c r="N371" s="226" t="s">
        <v>37</v>
      </c>
      <c r="O371" s="91"/>
      <c r="P371" s="227">
        <f>O371*H371</f>
        <v>0</v>
      </c>
      <c r="Q371" s="227">
        <v>0</v>
      </c>
      <c r="R371" s="227">
        <f>Q371*H371</f>
        <v>0</v>
      </c>
      <c r="S371" s="227">
        <v>0</v>
      </c>
      <c r="T371" s="228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29" t="s">
        <v>131</v>
      </c>
      <c r="AT371" s="229" t="s">
        <v>126</v>
      </c>
      <c r="AU371" s="229" t="s">
        <v>82</v>
      </c>
      <c r="AY371" s="17" t="s">
        <v>123</v>
      </c>
      <c r="BE371" s="230">
        <f>IF(N371="základní",J371,0)</f>
        <v>0</v>
      </c>
      <c r="BF371" s="230">
        <f>IF(N371="snížená",J371,0)</f>
        <v>0</v>
      </c>
      <c r="BG371" s="230">
        <f>IF(N371="zákl. přenesená",J371,0)</f>
        <v>0</v>
      </c>
      <c r="BH371" s="230">
        <f>IF(N371="sníž. přenesená",J371,0)</f>
        <v>0</v>
      </c>
      <c r="BI371" s="230">
        <f>IF(N371="nulová",J371,0)</f>
        <v>0</v>
      </c>
      <c r="BJ371" s="17" t="s">
        <v>80</v>
      </c>
      <c r="BK371" s="230">
        <f>ROUND(I371*H371,2)</f>
        <v>0</v>
      </c>
      <c r="BL371" s="17" t="s">
        <v>131</v>
      </c>
      <c r="BM371" s="229" t="s">
        <v>475</v>
      </c>
    </row>
    <row r="372" s="2" customFormat="1">
      <c r="A372" s="38"/>
      <c r="B372" s="39"/>
      <c r="C372" s="40"/>
      <c r="D372" s="231" t="s">
        <v>133</v>
      </c>
      <c r="E372" s="40"/>
      <c r="F372" s="232" t="s">
        <v>476</v>
      </c>
      <c r="G372" s="40"/>
      <c r="H372" s="40"/>
      <c r="I372" s="233"/>
      <c r="J372" s="40"/>
      <c r="K372" s="40"/>
      <c r="L372" s="44"/>
      <c r="M372" s="234"/>
      <c r="N372" s="235"/>
      <c r="O372" s="91"/>
      <c r="P372" s="91"/>
      <c r="Q372" s="91"/>
      <c r="R372" s="91"/>
      <c r="S372" s="91"/>
      <c r="T372" s="92"/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T372" s="17" t="s">
        <v>133</v>
      </c>
      <c r="AU372" s="17" t="s">
        <v>82</v>
      </c>
    </row>
    <row r="373" s="13" customFormat="1">
      <c r="A373" s="13"/>
      <c r="B373" s="246"/>
      <c r="C373" s="247"/>
      <c r="D373" s="248" t="s">
        <v>140</v>
      </c>
      <c r="E373" s="249" t="s">
        <v>1</v>
      </c>
      <c r="F373" s="250" t="s">
        <v>455</v>
      </c>
      <c r="G373" s="247"/>
      <c r="H373" s="251">
        <v>217.65000000000001</v>
      </c>
      <c r="I373" s="252"/>
      <c r="J373" s="247"/>
      <c r="K373" s="247"/>
      <c r="L373" s="253"/>
      <c r="M373" s="254"/>
      <c r="N373" s="255"/>
      <c r="O373" s="255"/>
      <c r="P373" s="255"/>
      <c r="Q373" s="255"/>
      <c r="R373" s="255"/>
      <c r="S373" s="255"/>
      <c r="T373" s="256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57" t="s">
        <v>140</v>
      </c>
      <c r="AU373" s="257" t="s">
        <v>82</v>
      </c>
      <c r="AV373" s="13" t="s">
        <v>82</v>
      </c>
      <c r="AW373" s="13" t="s">
        <v>142</v>
      </c>
      <c r="AX373" s="13" t="s">
        <v>72</v>
      </c>
      <c r="AY373" s="257" t="s">
        <v>123</v>
      </c>
    </row>
    <row r="374" s="13" customFormat="1">
      <c r="A374" s="13"/>
      <c r="B374" s="246"/>
      <c r="C374" s="247"/>
      <c r="D374" s="248" t="s">
        <v>140</v>
      </c>
      <c r="E374" s="249" t="s">
        <v>1</v>
      </c>
      <c r="F374" s="250" t="s">
        <v>458</v>
      </c>
      <c r="G374" s="247"/>
      <c r="H374" s="251">
        <v>43.481000000000002</v>
      </c>
      <c r="I374" s="252"/>
      <c r="J374" s="247"/>
      <c r="K374" s="247"/>
      <c r="L374" s="253"/>
      <c r="M374" s="254"/>
      <c r="N374" s="255"/>
      <c r="O374" s="255"/>
      <c r="P374" s="255"/>
      <c r="Q374" s="255"/>
      <c r="R374" s="255"/>
      <c r="S374" s="255"/>
      <c r="T374" s="256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57" t="s">
        <v>140</v>
      </c>
      <c r="AU374" s="257" t="s">
        <v>82</v>
      </c>
      <c r="AV374" s="13" t="s">
        <v>82</v>
      </c>
      <c r="AW374" s="13" t="s">
        <v>142</v>
      </c>
      <c r="AX374" s="13" t="s">
        <v>72</v>
      </c>
      <c r="AY374" s="257" t="s">
        <v>123</v>
      </c>
    </row>
    <row r="375" s="15" customFormat="1">
      <c r="A375" s="15"/>
      <c r="B375" s="272"/>
      <c r="C375" s="273"/>
      <c r="D375" s="248" t="s">
        <v>140</v>
      </c>
      <c r="E375" s="274" t="s">
        <v>1</v>
      </c>
      <c r="F375" s="275" t="s">
        <v>166</v>
      </c>
      <c r="G375" s="273"/>
      <c r="H375" s="276">
        <v>261.13099999999997</v>
      </c>
      <c r="I375" s="277"/>
      <c r="J375" s="273"/>
      <c r="K375" s="273"/>
      <c r="L375" s="278"/>
      <c r="M375" s="279"/>
      <c r="N375" s="280"/>
      <c r="O375" s="280"/>
      <c r="P375" s="280"/>
      <c r="Q375" s="280"/>
      <c r="R375" s="280"/>
      <c r="S375" s="280"/>
      <c r="T375" s="281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282" t="s">
        <v>140</v>
      </c>
      <c r="AU375" s="282" t="s">
        <v>82</v>
      </c>
      <c r="AV375" s="15" t="s">
        <v>131</v>
      </c>
      <c r="AW375" s="15" t="s">
        <v>142</v>
      </c>
      <c r="AX375" s="15" t="s">
        <v>80</v>
      </c>
      <c r="AY375" s="282" t="s">
        <v>123</v>
      </c>
    </row>
    <row r="376" s="2" customFormat="1" ht="49.05" customHeight="1">
      <c r="A376" s="38"/>
      <c r="B376" s="39"/>
      <c r="C376" s="218" t="s">
        <v>477</v>
      </c>
      <c r="D376" s="218" t="s">
        <v>126</v>
      </c>
      <c r="E376" s="219" t="s">
        <v>478</v>
      </c>
      <c r="F376" s="220" t="s">
        <v>479</v>
      </c>
      <c r="G376" s="221" t="s">
        <v>148</v>
      </c>
      <c r="H376" s="222">
        <v>3.8399999999999999</v>
      </c>
      <c r="I376" s="223"/>
      <c r="J376" s="224">
        <f>ROUND(I376*H376,2)</f>
        <v>0</v>
      </c>
      <c r="K376" s="220" t="s">
        <v>130</v>
      </c>
      <c r="L376" s="44"/>
      <c r="M376" s="225" t="s">
        <v>1</v>
      </c>
      <c r="N376" s="226" t="s">
        <v>37</v>
      </c>
      <c r="O376" s="91"/>
      <c r="P376" s="227">
        <f>O376*H376</f>
        <v>0</v>
      </c>
      <c r="Q376" s="227">
        <v>0</v>
      </c>
      <c r="R376" s="227">
        <f>Q376*H376</f>
        <v>0</v>
      </c>
      <c r="S376" s="227">
        <v>0</v>
      </c>
      <c r="T376" s="228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29" t="s">
        <v>131</v>
      </c>
      <c r="AT376" s="229" t="s">
        <v>126</v>
      </c>
      <c r="AU376" s="229" t="s">
        <v>82</v>
      </c>
      <c r="AY376" s="17" t="s">
        <v>123</v>
      </c>
      <c r="BE376" s="230">
        <f>IF(N376="základní",J376,0)</f>
        <v>0</v>
      </c>
      <c r="BF376" s="230">
        <f>IF(N376="snížená",J376,0)</f>
        <v>0</v>
      </c>
      <c r="BG376" s="230">
        <f>IF(N376="zákl. přenesená",J376,0)</f>
        <v>0</v>
      </c>
      <c r="BH376" s="230">
        <f>IF(N376="sníž. přenesená",J376,0)</f>
        <v>0</v>
      </c>
      <c r="BI376" s="230">
        <f>IF(N376="nulová",J376,0)</f>
        <v>0</v>
      </c>
      <c r="BJ376" s="17" t="s">
        <v>80</v>
      </c>
      <c r="BK376" s="230">
        <f>ROUND(I376*H376,2)</f>
        <v>0</v>
      </c>
      <c r="BL376" s="17" t="s">
        <v>131</v>
      </c>
      <c r="BM376" s="229" t="s">
        <v>480</v>
      </c>
    </row>
    <row r="377" s="2" customFormat="1">
      <c r="A377" s="38"/>
      <c r="B377" s="39"/>
      <c r="C377" s="40"/>
      <c r="D377" s="231" t="s">
        <v>133</v>
      </c>
      <c r="E377" s="40"/>
      <c r="F377" s="232" t="s">
        <v>481</v>
      </c>
      <c r="G377" s="40"/>
      <c r="H377" s="40"/>
      <c r="I377" s="233"/>
      <c r="J377" s="40"/>
      <c r="K377" s="40"/>
      <c r="L377" s="44"/>
      <c r="M377" s="234"/>
      <c r="N377" s="235"/>
      <c r="O377" s="91"/>
      <c r="P377" s="91"/>
      <c r="Q377" s="91"/>
      <c r="R377" s="91"/>
      <c r="S377" s="91"/>
      <c r="T377" s="92"/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T377" s="17" t="s">
        <v>133</v>
      </c>
      <c r="AU377" s="17" t="s">
        <v>82</v>
      </c>
    </row>
    <row r="378" s="13" customFormat="1">
      <c r="A378" s="13"/>
      <c r="B378" s="246"/>
      <c r="C378" s="247"/>
      <c r="D378" s="248" t="s">
        <v>140</v>
      </c>
      <c r="E378" s="249" t="s">
        <v>1</v>
      </c>
      <c r="F378" s="250" t="s">
        <v>459</v>
      </c>
      <c r="G378" s="247"/>
      <c r="H378" s="251">
        <v>3.8399999999999999</v>
      </c>
      <c r="I378" s="252"/>
      <c r="J378" s="247"/>
      <c r="K378" s="247"/>
      <c r="L378" s="253"/>
      <c r="M378" s="254"/>
      <c r="N378" s="255"/>
      <c r="O378" s="255"/>
      <c r="P378" s="255"/>
      <c r="Q378" s="255"/>
      <c r="R378" s="255"/>
      <c r="S378" s="255"/>
      <c r="T378" s="256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57" t="s">
        <v>140</v>
      </c>
      <c r="AU378" s="257" t="s">
        <v>82</v>
      </c>
      <c r="AV378" s="13" t="s">
        <v>82</v>
      </c>
      <c r="AW378" s="13" t="s">
        <v>142</v>
      </c>
      <c r="AX378" s="13" t="s">
        <v>80</v>
      </c>
      <c r="AY378" s="257" t="s">
        <v>123</v>
      </c>
    </row>
    <row r="379" s="2" customFormat="1" ht="37.8" customHeight="1">
      <c r="A379" s="38"/>
      <c r="B379" s="39"/>
      <c r="C379" s="218" t="s">
        <v>482</v>
      </c>
      <c r="D379" s="218" t="s">
        <v>126</v>
      </c>
      <c r="E379" s="219" t="s">
        <v>483</v>
      </c>
      <c r="F379" s="220" t="s">
        <v>484</v>
      </c>
      <c r="G379" s="221" t="s">
        <v>148</v>
      </c>
      <c r="H379" s="222">
        <v>176.80000000000001</v>
      </c>
      <c r="I379" s="223"/>
      <c r="J379" s="224">
        <f>ROUND(I379*H379,2)</f>
        <v>0</v>
      </c>
      <c r="K379" s="220" t="s">
        <v>1</v>
      </c>
      <c r="L379" s="44"/>
      <c r="M379" s="225" t="s">
        <v>1</v>
      </c>
      <c r="N379" s="226" t="s">
        <v>37</v>
      </c>
      <c r="O379" s="91"/>
      <c r="P379" s="227">
        <f>O379*H379</f>
        <v>0</v>
      </c>
      <c r="Q379" s="227">
        <v>0</v>
      </c>
      <c r="R379" s="227">
        <f>Q379*H379</f>
        <v>0</v>
      </c>
      <c r="S379" s="227">
        <v>0</v>
      </c>
      <c r="T379" s="228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29" t="s">
        <v>131</v>
      </c>
      <c r="AT379" s="229" t="s">
        <v>126</v>
      </c>
      <c r="AU379" s="229" t="s">
        <v>82</v>
      </c>
      <c r="AY379" s="17" t="s">
        <v>123</v>
      </c>
      <c r="BE379" s="230">
        <f>IF(N379="základní",J379,0)</f>
        <v>0</v>
      </c>
      <c r="BF379" s="230">
        <f>IF(N379="snížená",J379,0)</f>
        <v>0</v>
      </c>
      <c r="BG379" s="230">
        <f>IF(N379="zákl. přenesená",J379,0)</f>
        <v>0</v>
      </c>
      <c r="BH379" s="230">
        <f>IF(N379="sníž. přenesená",J379,0)</f>
        <v>0</v>
      </c>
      <c r="BI379" s="230">
        <f>IF(N379="nulová",J379,0)</f>
        <v>0</v>
      </c>
      <c r="BJ379" s="17" t="s">
        <v>80</v>
      </c>
      <c r="BK379" s="230">
        <f>ROUND(I379*H379,2)</f>
        <v>0</v>
      </c>
      <c r="BL379" s="17" t="s">
        <v>131</v>
      </c>
      <c r="BM379" s="229" t="s">
        <v>485</v>
      </c>
    </row>
    <row r="380" s="13" customFormat="1">
      <c r="A380" s="13"/>
      <c r="B380" s="246"/>
      <c r="C380" s="247"/>
      <c r="D380" s="248" t="s">
        <v>140</v>
      </c>
      <c r="E380" s="249" t="s">
        <v>1</v>
      </c>
      <c r="F380" s="250" t="s">
        <v>486</v>
      </c>
      <c r="G380" s="247"/>
      <c r="H380" s="251">
        <v>176.80000000000001</v>
      </c>
      <c r="I380" s="252"/>
      <c r="J380" s="247"/>
      <c r="K380" s="247"/>
      <c r="L380" s="253"/>
      <c r="M380" s="254"/>
      <c r="N380" s="255"/>
      <c r="O380" s="255"/>
      <c r="P380" s="255"/>
      <c r="Q380" s="255"/>
      <c r="R380" s="255"/>
      <c r="S380" s="255"/>
      <c r="T380" s="256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57" t="s">
        <v>140</v>
      </c>
      <c r="AU380" s="257" t="s">
        <v>82</v>
      </c>
      <c r="AV380" s="13" t="s">
        <v>82</v>
      </c>
      <c r="AW380" s="13" t="s">
        <v>142</v>
      </c>
      <c r="AX380" s="13" t="s">
        <v>80</v>
      </c>
      <c r="AY380" s="257" t="s">
        <v>123</v>
      </c>
    </row>
    <row r="381" s="2" customFormat="1" ht="37.8" customHeight="1">
      <c r="A381" s="38"/>
      <c r="B381" s="39"/>
      <c r="C381" s="218" t="s">
        <v>487</v>
      </c>
      <c r="D381" s="218" t="s">
        <v>126</v>
      </c>
      <c r="E381" s="219" t="s">
        <v>488</v>
      </c>
      <c r="F381" s="220" t="s">
        <v>489</v>
      </c>
      <c r="G381" s="221" t="s">
        <v>148</v>
      </c>
      <c r="H381" s="222">
        <v>870.27700000000004</v>
      </c>
      <c r="I381" s="223"/>
      <c r="J381" s="224">
        <f>ROUND(I381*H381,2)</f>
        <v>0</v>
      </c>
      <c r="K381" s="220" t="s">
        <v>130</v>
      </c>
      <c r="L381" s="44"/>
      <c r="M381" s="225" t="s">
        <v>1</v>
      </c>
      <c r="N381" s="226" t="s">
        <v>37</v>
      </c>
      <c r="O381" s="91"/>
      <c r="P381" s="227">
        <f>O381*H381</f>
        <v>0</v>
      </c>
      <c r="Q381" s="227">
        <v>0</v>
      </c>
      <c r="R381" s="227">
        <f>Q381*H381</f>
        <v>0</v>
      </c>
      <c r="S381" s="227">
        <v>0</v>
      </c>
      <c r="T381" s="228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29" t="s">
        <v>131</v>
      </c>
      <c r="AT381" s="229" t="s">
        <v>126</v>
      </c>
      <c r="AU381" s="229" t="s">
        <v>82</v>
      </c>
      <c r="AY381" s="17" t="s">
        <v>123</v>
      </c>
      <c r="BE381" s="230">
        <f>IF(N381="základní",J381,0)</f>
        <v>0</v>
      </c>
      <c r="BF381" s="230">
        <f>IF(N381="snížená",J381,0)</f>
        <v>0</v>
      </c>
      <c r="BG381" s="230">
        <f>IF(N381="zákl. přenesená",J381,0)</f>
        <v>0</v>
      </c>
      <c r="BH381" s="230">
        <f>IF(N381="sníž. přenesená",J381,0)</f>
        <v>0</v>
      </c>
      <c r="BI381" s="230">
        <f>IF(N381="nulová",J381,0)</f>
        <v>0</v>
      </c>
      <c r="BJ381" s="17" t="s">
        <v>80</v>
      </c>
      <c r="BK381" s="230">
        <f>ROUND(I381*H381,2)</f>
        <v>0</v>
      </c>
      <c r="BL381" s="17" t="s">
        <v>131</v>
      </c>
      <c r="BM381" s="229" t="s">
        <v>490</v>
      </c>
    </row>
    <row r="382" s="2" customFormat="1">
      <c r="A382" s="38"/>
      <c r="B382" s="39"/>
      <c r="C382" s="40"/>
      <c r="D382" s="231" t="s">
        <v>133</v>
      </c>
      <c r="E382" s="40"/>
      <c r="F382" s="232" t="s">
        <v>491</v>
      </c>
      <c r="G382" s="40"/>
      <c r="H382" s="40"/>
      <c r="I382" s="233"/>
      <c r="J382" s="40"/>
      <c r="K382" s="40"/>
      <c r="L382" s="44"/>
      <c r="M382" s="234"/>
      <c r="N382" s="235"/>
      <c r="O382" s="91"/>
      <c r="P382" s="91"/>
      <c r="Q382" s="91"/>
      <c r="R382" s="91"/>
      <c r="S382" s="91"/>
      <c r="T382" s="92"/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T382" s="17" t="s">
        <v>133</v>
      </c>
      <c r="AU382" s="17" t="s">
        <v>82</v>
      </c>
    </row>
    <row r="383" s="13" customFormat="1">
      <c r="A383" s="13"/>
      <c r="B383" s="246"/>
      <c r="C383" s="247"/>
      <c r="D383" s="248" t="s">
        <v>140</v>
      </c>
      <c r="E383" s="249" t="s">
        <v>1</v>
      </c>
      <c r="F383" s="250" t="s">
        <v>492</v>
      </c>
      <c r="G383" s="247"/>
      <c r="H383" s="251">
        <v>870.27700000000004</v>
      </c>
      <c r="I383" s="252"/>
      <c r="J383" s="247"/>
      <c r="K383" s="247"/>
      <c r="L383" s="253"/>
      <c r="M383" s="254"/>
      <c r="N383" s="255"/>
      <c r="O383" s="255"/>
      <c r="P383" s="255"/>
      <c r="Q383" s="255"/>
      <c r="R383" s="255"/>
      <c r="S383" s="255"/>
      <c r="T383" s="256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57" t="s">
        <v>140</v>
      </c>
      <c r="AU383" s="257" t="s">
        <v>82</v>
      </c>
      <c r="AV383" s="13" t="s">
        <v>82</v>
      </c>
      <c r="AW383" s="13" t="s">
        <v>142</v>
      </c>
      <c r="AX383" s="13" t="s">
        <v>80</v>
      </c>
      <c r="AY383" s="257" t="s">
        <v>123</v>
      </c>
    </row>
    <row r="384" s="12" customFormat="1" ht="22.8" customHeight="1">
      <c r="A384" s="12"/>
      <c r="B384" s="202"/>
      <c r="C384" s="203"/>
      <c r="D384" s="204" t="s">
        <v>71</v>
      </c>
      <c r="E384" s="216" t="s">
        <v>143</v>
      </c>
      <c r="F384" s="216" t="s">
        <v>144</v>
      </c>
      <c r="G384" s="203"/>
      <c r="H384" s="203"/>
      <c r="I384" s="206"/>
      <c r="J384" s="217">
        <f>BK384</f>
        <v>0</v>
      </c>
      <c r="K384" s="203"/>
      <c r="L384" s="208"/>
      <c r="M384" s="209"/>
      <c r="N384" s="210"/>
      <c r="O384" s="210"/>
      <c r="P384" s="211">
        <f>SUM(P385:P386)</f>
        <v>0</v>
      </c>
      <c r="Q384" s="210"/>
      <c r="R384" s="211">
        <f>SUM(R385:R386)</f>
        <v>0</v>
      </c>
      <c r="S384" s="210"/>
      <c r="T384" s="212">
        <f>SUM(T385:T386)</f>
        <v>0</v>
      </c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R384" s="213" t="s">
        <v>80</v>
      </c>
      <c r="AT384" s="214" t="s">
        <v>71</v>
      </c>
      <c r="AU384" s="214" t="s">
        <v>80</v>
      </c>
      <c r="AY384" s="213" t="s">
        <v>123</v>
      </c>
      <c r="BK384" s="215">
        <f>SUM(BK385:BK386)</f>
        <v>0</v>
      </c>
    </row>
    <row r="385" s="2" customFormat="1" ht="44.25" customHeight="1">
      <c r="A385" s="38"/>
      <c r="B385" s="39"/>
      <c r="C385" s="218" t="s">
        <v>493</v>
      </c>
      <c r="D385" s="218" t="s">
        <v>126</v>
      </c>
      <c r="E385" s="219" t="s">
        <v>494</v>
      </c>
      <c r="F385" s="220" t="s">
        <v>495</v>
      </c>
      <c r="G385" s="221" t="s">
        <v>148</v>
      </c>
      <c r="H385" s="222">
        <v>45.189999999999998</v>
      </c>
      <c r="I385" s="223"/>
      <c r="J385" s="224">
        <f>ROUND(I385*H385,2)</f>
        <v>0</v>
      </c>
      <c r="K385" s="220" t="s">
        <v>130</v>
      </c>
      <c r="L385" s="44"/>
      <c r="M385" s="225" t="s">
        <v>1</v>
      </c>
      <c r="N385" s="226" t="s">
        <v>37</v>
      </c>
      <c r="O385" s="91"/>
      <c r="P385" s="227">
        <f>O385*H385</f>
        <v>0</v>
      </c>
      <c r="Q385" s="227">
        <v>0</v>
      </c>
      <c r="R385" s="227">
        <f>Q385*H385</f>
        <v>0</v>
      </c>
      <c r="S385" s="227">
        <v>0</v>
      </c>
      <c r="T385" s="228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29" t="s">
        <v>131</v>
      </c>
      <c r="AT385" s="229" t="s">
        <v>126</v>
      </c>
      <c r="AU385" s="229" t="s">
        <v>82</v>
      </c>
      <c r="AY385" s="17" t="s">
        <v>123</v>
      </c>
      <c r="BE385" s="230">
        <f>IF(N385="základní",J385,0)</f>
        <v>0</v>
      </c>
      <c r="BF385" s="230">
        <f>IF(N385="snížená",J385,0)</f>
        <v>0</v>
      </c>
      <c r="BG385" s="230">
        <f>IF(N385="zákl. přenesená",J385,0)</f>
        <v>0</v>
      </c>
      <c r="BH385" s="230">
        <f>IF(N385="sníž. přenesená",J385,0)</f>
        <v>0</v>
      </c>
      <c r="BI385" s="230">
        <f>IF(N385="nulová",J385,0)</f>
        <v>0</v>
      </c>
      <c r="BJ385" s="17" t="s">
        <v>80</v>
      </c>
      <c r="BK385" s="230">
        <f>ROUND(I385*H385,2)</f>
        <v>0</v>
      </c>
      <c r="BL385" s="17" t="s">
        <v>131</v>
      </c>
      <c r="BM385" s="229" t="s">
        <v>496</v>
      </c>
    </row>
    <row r="386" s="2" customFormat="1">
      <c r="A386" s="38"/>
      <c r="B386" s="39"/>
      <c r="C386" s="40"/>
      <c r="D386" s="231" t="s">
        <v>133</v>
      </c>
      <c r="E386" s="40"/>
      <c r="F386" s="232" t="s">
        <v>497</v>
      </c>
      <c r="G386" s="40"/>
      <c r="H386" s="40"/>
      <c r="I386" s="233"/>
      <c r="J386" s="40"/>
      <c r="K386" s="40"/>
      <c r="L386" s="44"/>
      <c r="M386" s="258"/>
      <c r="N386" s="259"/>
      <c r="O386" s="260"/>
      <c r="P386" s="260"/>
      <c r="Q386" s="260"/>
      <c r="R386" s="260"/>
      <c r="S386" s="260"/>
      <c r="T386" s="261"/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T386" s="17" t="s">
        <v>133</v>
      </c>
      <c r="AU386" s="17" t="s">
        <v>82</v>
      </c>
    </row>
    <row r="387" s="2" customFormat="1" ht="6.96" customHeight="1">
      <c r="A387" s="38"/>
      <c r="B387" s="66"/>
      <c r="C387" s="67"/>
      <c r="D387" s="67"/>
      <c r="E387" s="67"/>
      <c r="F387" s="67"/>
      <c r="G387" s="67"/>
      <c r="H387" s="67"/>
      <c r="I387" s="67"/>
      <c r="J387" s="67"/>
      <c r="K387" s="67"/>
      <c r="L387" s="44"/>
      <c r="M387" s="38"/>
      <c r="O387" s="38"/>
      <c r="P387" s="38"/>
      <c r="Q387" s="38"/>
      <c r="R387" s="38"/>
      <c r="S387" s="38"/>
      <c r="T387" s="38"/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</row>
  </sheetData>
  <sheetProtection sheet="1" autoFilter="0" formatColumns="0" formatRows="0" objects="1" scenarios="1" spinCount="100000" saltValue="SgjQ0NEoy3+ahwrt0cyNIOIEaHYnUx9BLdeUKdH4I/V+MqNBbG75mRHM7NShp8ZmFHHF3LLr71P9Qfc1cuji/Q==" hashValue="SsXNhxu6sirVkWH+1vLgwVR7I9W7XXLGYAdkO3HGZi5uZW1qYHzKQDBov5AcYBXXf9N7r0T5DKC2cB5xzP0PkQ==" algorithmName="SHA-512" password="CC35"/>
  <autoFilter ref="C123:K386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hyperlinks>
    <hyperlink ref="F128" r:id="rId1" display="https://podminky.urs.cz/item/CS_URS_2024_01/113107163"/>
    <hyperlink ref="F134" r:id="rId2" display="https://podminky.urs.cz/item/CS_URS_2024_01/113107183"/>
    <hyperlink ref="F142" r:id="rId3" display="https://podminky.urs.cz/item/CS_URS_2024_01/113154113"/>
    <hyperlink ref="F146" r:id="rId4" display="https://podminky.urs.cz/item/CS_URS_2024_01/113154114"/>
    <hyperlink ref="F150" r:id="rId5" display="https://podminky.urs.cz/item/CS_URS_2024_01/113154333"/>
    <hyperlink ref="F159" r:id="rId6" display="https://podminky.urs.cz/item/CS_URS_2024_01/113154334"/>
    <hyperlink ref="F166" r:id="rId7" display="https://podminky.urs.cz/item/CS_URS_2024_01/132254102"/>
    <hyperlink ref="F170" r:id="rId8" display="https://podminky.urs.cz/item/CS_URS_2024_01/181912112"/>
    <hyperlink ref="F174" r:id="rId9" display="https://podminky.urs.cz/item/CS_URS_2024_01/211531111"/>
    <hyperlink ref="F178" r:id="rId10" display="https://podminky.urs.cz/item/CS_URS_2024_01/211971110"/>
    <hyperlink ref="F183" r:id="rId11" display="https://podminky.urs.cz/item/CS_URS_2024_01/212572121"/>
    <hyperlink ref="F186" r:id="rId12" display="https://podminky.urs.cz/item/CS_URS_2023_02/212752412"/>
    <hyperlink ref="F189" r:id="rId13" display="https://podminky.urs.cz/item/CS_URS_2024_01/564851111"/>
    <hyperlink ref="F195" r:id="rId14" display="https://podminky.urs.cz/item/CS_URS_2024_01/564962111"/>
    <hyperlink ref="F201" r:id="rId15" display="https://podminky.urs.cz/item/CS_URS_2024_01/565166112"/>
    <hyperlink ref="F210" r:id="rId16" display="https://podminky.urs.cz/item/CS_URS_2024_01/565176101"/>
    <hyperlink ref="F213" r:id="rId17" display="https://podminky.urs.cz/item/CS_URS_2024_01/565176111"/>
    <hyperlink ref="F216" r:id="rId18" display="https://podminky.urs.cz/item/CS_URS_2024_01/573111112"/>
    <hyperlink ref="F221" r:id="rId19" display="https://podminky.urs.cz/item/CS_URS_2024_01/573231108"/>
    <hyperlink ref="F227" r:id="rId20" display="https://podminky.urs.cz/item/CS_URS_2024_01/577134031"/>
    <hyperlink ref="F230" r:id="rId21" display="https://podminky.urs.cz/item/CS_URS_2024_01/577134131"/>
    <hyperlink ref="F242" r:id="rId22" display="https://podminky.urs.cz/item/CS_URS_2024_01/577165032"/>
    <hyperlink ref="F245" r:id="rId23" display="https://podminky.urs.cz/item/CS_URS_2024_01/577165142"/>
    <hyperlink ref="F255" r:id="rId24" display="https://podminky.urs.cz/item/CS_URS_2024_01/591241111"/>
    <hyperlink ref="F261" r:id="rId25" display="https://podminky.urs.cz/item/CS_URS_2024_01/89041181R"/>
    <hyperlink ref="F264" r:id="rId26" display="https://podminky.urs.cz/item/CS_URS_2024_01/895941111"/>
    <hyperlink ref="F267" r:id="rId27" display="https://podminky.urs.cz/item/CS_URS_2024_01/871350430"/>
    <hyperlink ref="F273" r:id="rId28" display="https://podminky.urs.cz/item/CS_URS_2024_01/899231111"/>
    <hyperlink ref="F277" r:id="rId29" display="https://podminky.urs.cz/item/CS_URS_2024_01/899331111"/>
    <hyperlink ref="F279" r:id="rId30" display="https://podminky.urs.cz/item/CS_URS_2024_01/977151125"/>
    <hyperlink ref="F283" r:id="rId31" display="https://podminky.urs.cz/item/CS_URS_2024_01/916131213"/>
    <hyperlink ref="F287" r:id="rId32" display="https://podminky.urs.cz/item/CS_URS_2024_01/919112233"/>
    <hyperlink ref="F303" r:id="rId33" display="https://podminky.urs.cz/item/CS_URS_2024_01/62999211R2"/>
    <hyperlink ref="F317" r:id="rId34" display="https://podminky.urs.cz/item/CS_URS_2024_01/915211112"/>
    <hyperlink ref="F319" r:id="rId35" display="https://podminky.urs.cz/item/CS_URS_2024_01/915331112"/>
    <hyperlink ref="F322" r:id="rId36" display="https://podminky.urs.cz/item/CS_URS_2024_01/915351112"/>
    <hyperlink ref="F324" r:id="rId37" display="https://podminky.urs.cz/item/CS_URS_2023_02/919122132"/>
    <hyperlink ref="F332" r:id="rId38" display="https://podminky.urs.cz/item/CS_URS_2024_01/919732211"/>
    <hyperlink ref="F337" r:id="rId39" display="https://podminky.urs.cz/item/CS_URS_2024_01/919735115"/>
    <hyperlink ref="F345" r:id="rId40" display="https://podminky.urs.cz/item/CS_URS_2024_01/928126112"/>
    <hyperlink ref="F350" r:id="rId41" display="https://podminky.urs.cz/item/CS_URS_2024_01/997221571"/>
    <hyperlink ref="F363" r:id="rId42" display="https://podminky.urs.cz/item/CS_URS_2024_01/997221579"/>
    <hyperlink ref="F366" r:id="rId43" display="https://podminky.urs.cz/item/CS_URS_2024_01/997221645"/>
    <hyperlink ref="F372" r:id="rId44" display="https://podminky.urs.cz/item/CS_URS_2024_01/997221655"/>
    <hyperlink ref="F377" r:id="rId45" display="https://podminky.urs.cz/item/CS_URS_2024_01/997013871"/>
    <hyperlink ref="F382" r:id="rId46" display="https://podminky.urs.cz/item/CS_URS_2024_01/997241528"/>
    <hyperlink ref="F386" r:id="rId47" display="https://podminky.urs.cz/item/CS_URS_2024_01/998229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8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82</v>
      </c>
    </row>
    <row r="4" s="1" customFormat="1" ht="24.96" customHeight="1">
      <c r="B4" s="20"/>
      <c r="D4" s="138" t="s">
        <v>97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PD - Rekonstrukce tramvajových nástupišť Kunčičky - Kostel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498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15. 4. 2024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30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31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32</v>
      </c>
      <c r="E30" s="38"/>
      <c r="F30" s="38"/>
      <c r="G30" s="38"/>
      <c r="H30" s="38"/>
      <c r="I30" s="38"/>
      <c r="J30" s="151">
        <f>ROUND(J126,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34</v>
      </c>
      <c r="G32" s="38"/>
      <c r="H32" s="38"/>
      <c r="I32" s="152" t="s">
        <v>33</v>
      </c>
      <c r="J32" s="152" t="s">
        <v>35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36</v>
      </c>
      <c r="E33" s="140" t="s">
        <v>37</v>
      </c>
      <c r="F33" s="154">
        <f>ROUND((SUM(BE126:BE259)),  2)</f>
        <v>0</v>
      </c>
      <c r="G33" s="38"/>
      <c r="H33" s="38"/>
      <c r="I33" s="155">
        <v>0.20999999999999999</v>
      </c>
      <c r="J33" s="154">
        <f>ROUND(((SUM(BE126:BE259))*I33),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38</v>
      </c>
      <c r="F34" s="154">
        <f>ROUND((SUM(BF126:BF259)),  2)</f>
        <v>0</v>
      </c>
      <c r="G34" s="38"/>
      <c r="H34" s="38"/>
      <c r="I34" s="155">
        <v>0.14999999999999999</v>
      </c>
      <c r="J34" s="154">
        <f>ROUND(((SUM(BF126:BF259))*I34),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39</v>
      </c>
      <c r="F35" s="154">
        <f>ROUND((SUM(BG126:BG259)),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40</v>
      </c>
      <c r="F36" s="154">
        <f>ROUND((SUM(BH126:BH259)),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41</v>
      </c>
      <c r="F37" s="154">
        <f>ROUND((SUM(BI126:BI259)),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42</v>
      </c>
      <c r="E39" s="158"/>
      <c r="F39" s="158"/>
      <c r="G39" s="159" t="s">
        <v>43</v>
      </c>
      <c r="H39" s="160" t="s">
        <v>44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45</v>
      </c>
      <c r="E50" s="164"/>
      <c r="F50" s="164"/>
      <c r="G50" s="163" t="s">
        <v>46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47</v>
      </c>
      <c r="E61" s="166"/>
      <c r="F61" s="167" t="s">
        <v>48</v>
      </c>
      <c r="G61" s="165" t="s">
        <v>47</v>
      </c>
      <c r="H61" s="166"/>
      <c r="I61" s="166"/>
      <c r="J61" s="168" t="s">
        <v>48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49</v>
      </c>
      <c r="E65" s="169"/>
      <c r="F65" s="169"/>
      <c r="G65" s="163" t="s">
        <v>50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47</v>
      </c>
      <c r="E76" s="166"/>
      <c r="F76" s="167" t="s">
        <v>48</v>
      </c>
      <c r="G76" s="165" t="s">
        <v>47</v>
      </c>
      <c r="H76" s="166"/>
      <c r="I76" s="166"/>
      <c r="J76" s="168" t="s">
        <v>48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PD - Rekonstrukce tramvajových nástupišť Kunčičky - Kostel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SO03 - Úprava chodníku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15. 4. 2024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30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101</v>
      </c>
      <c r="D94" s="176"/>
      <c r="E94" s="176"/>
      <c r="F94" s="176"/>
      <c r="G94" s="176"/>
      <c r="H94" s="176"/>
      <c r="I94" s="176"/>
      <c r="J94" s="177" t="s">
        <v>102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103</v>
      </c>
      <c r="D96" s="40"/>
      <c r="E96" s="40"/>
      <c r="F96" s="40"/>
      <c r="G96" s="40"/>
      <c r="H96" s="40"/>
      <c r="I96" s="40"/>
      <c r="J96" s="110">
        <f>J126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104</v>
      </c>
    </row>
    <row r="97" s="9" customFormat="1" ht="24.96" customHeight="1">
      <c r="A97" s="9"/>
      <c r="B97" s="179"/>
      <c r="C97" s="180"/>
      <c r="D97" s="181" t="s">
        <v>105</v>
      </c>
      <c r="E97" s="182"/>
      <c r="F97" s="182"/>
      <c r="G97" s="182"/>
      <c r="H97" s="182"/>
      <c r="I97" s="182"/>
      <c r="J97" s="183">
        <f>J127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152</v>
      </c>
      <c r="E98" s="188"/>
      <c r="F98" s="188"/>
      <c r="G98" s="188"/>
      <c r="H98" s="188"/>
      <c r="I98" s="188"/>
      <c r="J98" s="189">
        <f>J128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154</v>
      </c>
      <c r="E99" s="188"/>
      <c r="F99" s="188"/>
      <c r="G99" s="188"/>
      <c r="H99" s="188"/>
      <c r="I99" s="188"/>
      <c r="J99" s="189">
        <f>J151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106</v>
      </c>
      <c r="E100" s="188"/>
      <c r="F100" s="188"/>
      <c r="G100" s="188"/>
      <c r="H100" s="188"/>
      <c r="I100" s="188"/>
      <c r="J100" s="189">
        <f>J169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156</v>
      </c>
      <c r="E101" s="188"/>
      <c r="F101" s="188"/>
      <c r="G101" s="188"/>
      <c r="H101" s="188"/>
      <c r="I101" s="188"/>
      <c r="J101" s="189">
        <f>J198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107</v>
      </c>
      <c r="E102" s="188"/>
      <c r="F102" s="188"/>
      <c r="G102" s="188"/>
      <c r="H102" s="188"/>
      <c r="I102" s="188"/>
      <c r="J102" s="189">
        <f>J228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9"/>
      <c r="C103" s="180"/>
      <c r="D103" s="181" t="s">
        <v>499</v>
      </c>
      <c r="E103" s="182"/>
      <c r="F103" s="182"/>
      <c r="G103" s="182"/>
      <c r="H103" s="182"/>
      <c r="I103" s="182"/>
      <c r="J103" s="183">
        <f>J231</f>
        <v>0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5"/>
      <c r="C104" s="186"/>
      <c r="D104" s="187" t="s">
        <v>500</v>
      </c>
      <c r="E104" s="188"/>
      <c r="F104" s="188"/>
      <c r="G104" s="188"/>
      <c r="H104" s="188"/>
      <c r="I104" s="188"/>
      <c r="J104" s="189">
        <f>J232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501</v>
      </c>
      <c r="E105" s="188"/>
      <c r="F105" s="188"/>
      <c r="G105" s="188"/>
      <c r="H105" s="188"/>
      <c r="I105" s="188"/>
      <c r="J105" s="189">
        <f>J240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9"/>
      <c r="C106" s="180"/>
      <c r="D106" s="181" t="s">
        <v>502</v>
      </c>
      <c r="E106" s="182"/>
      <c r="F106" s="182"/>
      <c r="G106" s="182"/>
      <c r="H106" s="182"/>
      <c r="I106" s="182"/>
      <c r="J106" s="183">
        <f>J257</f>
        <v>0</v>
      </c>
      <c r="K106" s="180"/>
      <c r="L106" s="18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2" customFormat="1" ht="21.84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12" s="2" customFormat="1" ht="6.96" customHeight="1">
      <c r="A112" s="38"/>
      <c r="B112" s="68"/>
      <c r="C112" s="69"/>
      <c r="D112" s="69"/>
      <c r="E112" s="69"/>
      <c r="F112" s="69"/>
      <c r="G112" s="69"/>
      <c r="H112" s="69"/>
      <c r="I112" s="69"/>
      <c r="J112" s="69"/>
      <c r="K112" s="69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4.96" customHeight="1">
      <c r="A113" s="38"/>
      <c r="B113" s="39"/>
      <c r="C113" s="23" t="s">
        <v>108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16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174" t="str">
        <f>E7</f>
        <v>PD - Rekonstrukce tramvajových nástupišť Kunčičky - Kostel</v>
      </c>
      <c r="F116" s="32"/>
      <c r="G116" s="32"/>
      <c r="H116" s="32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98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E9</f>
        <v>SO03 - Úprava chodníku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F12</f>
        <v xml:space="preserve"> </v>
      </c>
      <c r="G120" s="40"/>
      <c r="H120" s="40"/>
      <c r="I120" s="32" t="s">
        <v>22</v>
      </c>
      <c r="J120" s="79" t="str">
        <f>IF(J12="","",J12)</f>
        <v>15. 4. 2024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24</v>
      </c>
      <c r="D122" s="40"/>
      <c r="E122" s="40"/>
      <c r="F122" s="27" t="str">
        <f>E15</f>
        <v xml:space="preserve"> </v>
      </c>
      <c r="G122" s="40"/>
      <c r="H122" s="40"/>
      <c r="I122" s="32" t="s">
        <v>29</v>
      </c>
      <c r="J122" s="36" t="str">
        <f>E21</f>
        <v xml:space="preserve"> 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27</v>
      </c>
      <c r="D123" s="40"/>
      <c r="E123" s="40"/>
      <c r="F123" s="27" t="str">
        <f>IF(E18="","",E18)</f>
        <v>Vyplň údaj</v>
      </c>
      <c r="G123" s="40"/>
      <c r="H123" s="40"/>
      <c r="I123" s="32" t="s">
        <v>30</v>
      </c>
      <c r="J123" s="36" t="str">
        <f>E24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191"/>
      <c r="B125" s="192"/>
      <c r="C125" s="193" t="s">
        <v>109</v>
      </c>
      <c r="D125" s="194" t="s">
        <v>57</v>
      </c>
      <c r="E125" s="194" t="s">
        <v>53</v>
      </c>
      <c r="F125" s="194" t="s">
        <v>54</v>
      </c>
      <c r="G125" s="194" t="s">
        <v>110</v>
      </c>
      <c r="H125" s="194" t="s">
        <v>111</v>
      </c>
      <c r="I125" s="194" t="s">
        <v>112</v>
      </c>
      <c r="J125" s="194" t="s">
        <v>102</v>
      </c>
      <c r="K125" s="195" t="s">
        <v>113</v>
      </c>
      <c r="L125" s="196"/>
      <c r="M125" s="100" t="s">
        <v>1</v>
      </c>
      <c r="N125" s="101" t="s">
        <v>36</v>
      </c>
      <c r="O125" s="101" t="s">
        <v>114</v>
      </c>
      <c r="P125" s="101" t="s">
        <v>115</v>
      </c>
      <c r="Q125" s="101" t="s">
        <v>116</v>
      </c>
      <c r="R125" s="101" t="s">
        <v>117</v>
      </c>
      <c r="S125" s="101" t="s">
        <v>118</v>
      </c>
      <c r="T125" s="102" t="s">
        <v>119</v>
      </c>
      <c r="U125" s="191"/>
      <c r="V125" s="191"/>
      <c r="W125" s="191"/>
      <c r="X125" s="191"/>
      <c r="Y125" s="191"/>
      <c r="Z125" s="191"/>
      <c r="AA125" s="191"/>
      <c r="AB125" s="191"/>
      <c r="AC125" s="191"/>
      <c r="AD125" s="191"/>
      <c r="AE125" s="191"/>
    </row>
    <row r="126" s="2" customFormat="1" ht="22.8" customHeight="1">
      <c r="A126" s="38"/>
      <c r="B126" s="39"/>
      <c r="C126" s="107" t="s">
        <v>120</v>
      </c>
      <c r="D126" s="40"/>
      <c r="E126" s="40"/>
      <c r="F126" s="40"/>
      <c r="G126" s="40"/>
      <c r="H126" s="40"/>
      <c r="I126" s="40"/>
      <c r="J126" s="197">
        <f>BK126</f>
        <v>0</v>
      </c>
      <c r="K126" s="40"/>
      <c r="L126" s="44"/>
      <c r="M126" s="103"/>
      <c r="N126" s="198"/>
      <c r="O126" s="104"/>
      <c r="P126" s="199">
        <f>P127+P231+P257</f>
        <v>0</v>
      </c>
      <c r="Q126" s="104"/>
      <c r="R126" s="199">
        <f>R127+R231+R257</f>
        <v>109.830354</v>
      </c>
      <c r="S126" s="104"/>
      <c r="T126" s="200">
        <f>T127+T231+T257</f>
        <v>215.10600000000002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71</v>
      </c>
      <c r="AU126" s="17" t="s">
        <v>104</v>
      </c>
      <c r="BK126" s="201">
        <f>BK127+BK231+BK257</f>
        <v>0</v>
      </c>
    </row>
    <row r="127" s="12" customFormat="1" ht="25.92" customHeight="1">
      <c r="A127" s="12"/>
      <c r="B127" s="202"/>
      <c r="C127" s="203"/>
      <c r="D127" s="204" t="s">
        <v>71</v>
      </c>
      <c r="E127" s="205" t="s">
        <v>121</v>
      </c>
      <c r="F127" s="205" t="s">
        <v>122</v>
      </c>
      <c r="G127" s="203"/>
      <c r="H127" s="203"/>
      <c r="I127" s="206"/>
      <c r="J127" s="207">
        <f>BK127</f>
        <v>0</v>
      </c>
      <c r="K127" s="203"/>
      <c r="L127" s="208"/>
      <c r="M127" s="209"/>
      <c r="N127" s="210"/>
      <c r="O127" s="210"/>
      <c r="P127" s="211">
        <f>P128+P151+P169+P198+P228</f>
        <v>0</v>
      </c>
      <c r="Q127" s="210"/>
      <c r="R127" s="211">
        <f>R128+R151+R169+R198+R228</f>
        <v>101.746354</v>
      </c>
      <c r="S127" s="210"/>
      <c r="T127" s="212">
        <f>T128+T151+T169+T198+T228</f>
        <v>215.10600000000002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80</v>
      </c>
      <c r="AT127" s="214" t="s">
        <v>71</v>
      </c>
      <c r="AU127" s="214" t="s">
        <v>72</v>
      </c>
      <c r="AY127" s="213" t="s">
        <v>123</v>
      </c>
      <c r="BK127" s="215">
        <f>BK128+BK151+BK169+BK198+BK228</f>
        <v>0</v>
      </c>
    </row>
    <row r="128" s="12" customFormat="1" ht="22.8" customHeight="1">
      <c r="A128" s="12"/>
      <c r="B128" s="202"/>
      <c r="C128" s="203"/>
      <c r="D128" s="204" t="s">
        <v>71</v>
      </c>
      <c r="E128" s="216" t="s">
        <v>80</v>
      </c>
      <c r="F128" s="216" t="s">
        <v>157</v>
      </c>
      <c r="G128" s="203"/>
      <c r="H128" s="203"/>
      <c r="I128" s="206"/>
      <c r="J128" s="217">
        <f>BK128</f>
        <v>0</v>
      </c>
      <c r="K128" s="203"/>
      <c r="L128" s="208"/>
      <c r="M128" s="209"/>
      <c r="N128" s="210"/>
      <c r="O128" s="210"/>
      <c r="P128" s="211">
        <f>SUM(P129:P150)</f>
        <v>0</v>
      </c>
      <c r="Q128" s="210"/>
      <c r="R128" s="211">
        <f>SUM(R129:R150)</f>
        <v>0.00028000000000000003</v>
      </c>
      <c r="S128" s="210"/>
      <c r="T128" s="212">
        <f>SUM(T129:T150)</f>
        <v>214.77800000000002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80</v>
      </c>
      <c r="AT128" s="214" t="s">
        <v>71</v>
      </c>
      <c r="AU128" s="214" t="s">
        <v>80</v>
      </c>
      <c r="AY128" s="213" t="s">
        <v>123</v>
      </c>
      <c r="BK128" s="215">
        <f>SUM(BK129:BK150)</f>
        <v>0</v>
      </c>
    </row>
    <row r="129" s="2" customFormat="1" ht="62.7" customHeight="1">
      <c r="A129" s="38"/>
      <c r="B129" s="39"/>
      <c r="C129" s="218" t="s">
        <v>80</v>
      </c>
      <c r="D129" s="218" t="s">
        <v>126</v>
      </c>
      <c r="E129" s="219" t="s">
        <v>503</v>
      </c>
      <c r="F129" s="220" t="s">
        <v>504</v>
      </c>
      <c r="G129" s="221" t="s">
        <v>160</v>
      </c>
      <c r="H129" s="222">
        <v>120</v>
      </c>
      <c r="I129" s="223"/>
      <c r="J129" s="224">
        <f>ROUND(I129*H129,2)</f>
        <v>0</v>
      </c>
      <c r="K129" s="220" t="s">
        <v>130</v>
      </c>
      <c r="L129" s="44"/>
      <c r="M129" s="225" t="s">
        <v>1</v>
      </c>
      <c r="N129" s="226" t="s">
        <v>37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0.26000000000000001</v>
      </c>
      <c r="T129" s="228">
        <f>S129*H129</f>
        <v>31.200000000000003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131</v>
      </c>
      <c r="AT129" s="229" t="s">
        <v>126</v>
      </c>
      <c r="AU129" s="229" t="s">
        <v>82</v>
      </c>
      <c r="AY129" s="17" t="s">
        <v>123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80</v>
      </c>
      <c r="BK129" s="230">
        <f>ROUND(I129*H129,2)</f>
        <v>0</v>
      </c>
      <c r="BL129" s="17" t="s">
        <v>131</v>
      </c>
      <c r="BM129" s="229" t="s">
        <v>505</v>
      </c>
    </row>
    <row r="130" s="2" customFormat="1">
      <c r="A130" s="38"/>
      <c r="B130" s="39"/>
      <c r="C130" s="40"/>
      <c r="D130" s="231" t="s">
        <v>133</v>
      </c>
      <c r="E130" s="40"/>
      <c r="F130" s="232" t="s">
        <v>506</v>
      </c>
      <c r="G130" s="40"/>
      <c r="H130" s="40"/>
      <c r="I130" s="233"/>
      <c r="J130" s="40"/>
      <c r="K130" s="40"/>
      <c r="L130" s="44"/>
      <c r="M130" s="234"/>
      <c r="N130" s="235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133</v>
      </c>
      <c r="AU130" s="17" t="s">
        <v>82</v>
      </c>
    </row>
    <row r="131" s="13" customFormat="1">
      <c r="A131" s="13"/>
      <c r="B131" s="246"/>
      <c r="C131" s="247"/>
      <c r="D131" s="248" t="s">
        <v>140</v>
      </c>
      <c r="E131" s="249" t="s">
        <v>1</v>
      </c>
      <c r="F131" s="250" t="s">
        <v>507</v>
      </c>
      <c r="G131" s="247"/>
      <c r="H131" s="251">
        <v>120</v>
      </c>
      <c r="I131" s="252"/>
      <c r="J131" s="247"/>
      <c r="K131" s="247"/>
      <c r="L131" s="253"/>
      <c r="M131" s="254"/>
      <c r="N131" s="255"/>
      <c r="O131" s="255"/>
      <c r="P131" s="255"/>
      <c r="Q131" s="255"/>
      <c r="R131" s="255"/>
      <c r="S131" s="255"/>
      <c r="T131" s="25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7" t="s">
        <v>140</v>
      </c>
      <c r="AU131" s="257" t="s">
        <v>82</v>
      </c>
      <c r="AV131" s="13" t="s">
        <v>82</v>
      </c>
      <c r="AW131" s="13" t="s">
        <v>142</v>
      </c>
      <c r="AX131" s="13" t="s">
        <v>80</v>
      </c>
      <c r="AY131" s="257" t="s">
        <v>123</v>
      </c>
    </row>
    <row r="132" s="2" customFormat="1" ht="66.75" customHeight="1">
      <c r="A132" s="38"/>
      <c r="B132" s="39"/>
      <c r="C132" s="218" t="s">
        <v>82</v>
      </c>
      <c r="D132" s="218" t="s">
        <v>126</v>
      </c>
      <c r="E132" s="219" t="s">
        <v>158</v>
      </c>
      <c r="F132" s="220" t="s">
        <v>159</v>
      </c>
      <c r="G132" s="221" t="s">
        <v>160</v>
      </c>
      <c r="H132" s="222">
        <v>242</v>
      </c>
      <c r="I132" s="223"/>
      <c r="J132" s="224">
        <f>ROUND(I132*H132,2)</f>
        <v>0</v>
      </c>
      <c r="K132" s="220" t="s">
        <v>130</v>
      </c>
      <c r="L132" s="44"/>
      <c r="M132" s="225" t="s">
        <v>1</v>
      </c>
      <c r="N132" s="226" t="s">
        <v>37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0.44</v>
      </c>
      <c r="T132" s="228">
        <f>S132*H132</f>
        <v>106.48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131</v>
      </c>
      <c r="AT132" s="229" t="s">
        <v>126</v>
      </c>
      <c r="AU132" s="229" t="s">
        <v>82</v>
      </c>
      <c r="AY132" s="17" t="s">
        <v>123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80</v>
      </c>
      <c r="BK132" s="230">
        <f>ROUND(I132*H132,2)</f>
        <v>0</v>
      </c>
      <c r="BL132" s="17" t="s">
        <v>131</v>
      </c>
      <c r="BM132" s="229" t="s">
        <v>508</v>
      </c>
    </row>
    <row r="133" s="2" customFormat="1">
      <c r="A133" s="38"/>
      <c r="B133" s="39"/>
      <c r="C133" s="40"/>
      <c r="D133" s="231" t="s">
        <v>133</v>
      </c>
      <c r="E133" s="40"/>
      <c r="F133" s="232" t="s">
        <v>162</v>
      </c>
      <c r="G133" s="40"/>
      <c r="H133" s="40"/>
      <c r="I133" s="233"/>
      <c r="J133" s="40"/>
      <c r="K133" s="40"/>
      <c r="L133" s="44"/>
      <c r="M133" s="234"/>
      <c r="N133" s="235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133</v>
      </c>
      <c r="AU133" s="17" t="s">
        <v>82</v>
      </c>
    </row>
    <row r="134" s="13" customFormat="1">
      <c r="A134" s="13"/>
      <c r="B134" s="246"/>
      <c r="C134" s="247"/>
      <c r="D134" s="248" t="s">
        <v>140</v>
      </c>
      <c r="E134" s="249" t="s">
        <v>1</v>
      </c>
      <c r="F134" s="250" t="s">
        <v>509</v>
      </c>
      <c r="G134" s="247"/>
      <c r="H134" s="251">
        <v>242</v>
      </c>
      <c r="I134" s="252"/>
      <c r="J134" s="247"/>
      <c r="K134" s="247"/>
      <c r="L134" s="253"/>
      <c r="M134" s="254"/>
      <c r="N134" s="255"/>
      <c r="O134" s="255"/>
      <c r="P134" s="255"/>
      <c r="Q134" s="255"/>
      <c r="R134" s="255"/>
      <c r="S134" s="255"/>
      <c r="T134" s="25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7" t="s">
        <v>140</v>
      </c>
      <c r="AU134" s="257" t="s">
        <v>82</v>
      </c>
      <c r="AV134" s="13" t="s">
        <v>82</v>
      </c>
      <c r="AW134" s="13" t="s">
        <v>142</v>
      </c>
      <c r="AX134" s="13" t="s">
        <v>80</v>
      </c>
      <c r="AY134" s="257" t="s">
        <v>123</v>
      </c>
    </row>
    <row r="135" s="2" customFormat="1" ht="55.5" customHeight="1">
      <c r="A135" s="38"/>
      <c r="B135" s="39"/>
      <c r="C135" s="218" t="s">
        <v>145</v>
      </c>
      <c r="D135" s="218" t="s">
        <v>126</v>
      </c>
      <c r="E135" s="219" t="s">
        <v>510</v>
      </c>
      <c r="F135" s="220" t="s">
        <v>511</v>
      </c>
      <c r="G135" s="221" t="s">
        <v>160</v>
      </c>
      <c r="H135" s="222">
        <v>103</v>
      </c>
      <c r="I135" s="223"/>
      <c r="J135" s="224">
        <f>ROUND(I135*H135,2)</f>
        <v>0</v>
      </c>
      <c r="K135" s="220" t="s">
        <v>130</v>
      </c>
      <c r="L135" s="44"/>
      <c r="M135" s="225" t="s">
        <v>1</v>
      </c>
      <c r="N135" s="226" t="s">
        <v>37</v>
      </c>
      <c r="O135" s="91"/>
      <c r="P135" s="227">
        <f>O135*H135</f>
        <v>0</v>
      </c>
      <c r="Q135" s="227">
        <v>0</v>
      </c>
      <c r="R135" s="227">
        <f>Q135*H135</f>
        <v>0</v>
      </c>
      <c r="S135" s="227">
        <v>0.316</v>
      </c>
      <c r="T135" s="228">
        <f>S135*H135</f>
        <v>32.548000000000002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131</v>
      </c>
      <c r="AT135" s="229" t="s">
        <v>126</v>
      </c>
      <c r="AU135" s="229" t="s">
        <v>82</v>
      </c>
      <c r="AY135" s="17" t="s">
        <v>123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80</v>
      </c>
      <c r="BK135" s="230">
        <f>ROUND(I135*H135,2)</f>
        <v>0</v>
      </c>
      <c r="BL135" s="17" t="s">
        <v>131</v>
      </c>
      <c r="BM135" s="229" t="s">
        <v>512</v>
      </c>
    </row>
    <row r="136" s="2" customFormat="1">
      <c r="A136" s="38"/>
      <c r="B136" s="39"/>
      <c r="C136" s="40"/>
      <c r="D136" s="231" t="s">
        <v>133</v>
      </c>
      <c r="E136" s="40"/>
      <c r="F136" s="232" t="s">
        <v>513</v>
      </c>
      <c r="G136" s="40"/>
      <c r="H136" s="40"/>
      <c r="I136" s="233"/>
      <c r="J136" s="40"/>
      <c r="K136" s="40"/>
      <c r="L136" s="44"/>
      <c r="M136" s="234"/>
      <c r="N136" s="235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133</v>
      </c>
      <c r="AU136" s="17" t="s">
        <v>82</v>
      </c>
    </row>
    <row r="137" s="13" customFormat="1">
      <c r="A137" s="13"/>
      <c r="B137" s="246"/>
      <c r="C137" s="247"/>
      <c r="D137" s="248" t="s">
        <v>140</v>
      </c>
      <c r="E137" s="249" t="s">
        <v>1</v>
      </c>
      <c r="F137" s="250" t="s">
        <v>514</v>
      </c>
      <c r="G137" s="247"/>
      <c r="H137" s="251">
        <v>103</v>
      </c>
      <c r="I137" s="252"/>
      <c r="J137" s="247"/>
      <c r="K137" s="247"/>
      <c r="L137" s="253"/>
      <c r="M137" s="254"/>
      <c r="N137" s="255"/>
      <c r="O137" s="255"/>
      <c r="P137" s="255"/>
      <c r="Q137" s="255"/>
      <c r="R137" s="255"/>
      <c r="S137" s="255"/>
      <c r="T137" s="25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7" t="s">
        <v>140</v>
      </c>
      <c r="AU137" s="257" t="s">
        <v>82</v>
      </c>
      <c r="AV137" s="13" t="s">
        <v>82</v>
      </c>
      <c r="AW137" s="13" t="s">
        <v>142</v>
      </c>
      <c r="AX137" s="13" t="s">
        <v>80</v>
      </c>
      <c r="AY137" s="257" t="s">
        <v>123</v>
      </c>
    </row>
    <row r="138" s="2" customFormat="1" ht="44.25" customHeight="1">
      <c r="A138" s="38"/>
      <c r="B138" s="39"/>
      <c r="C138" s="218" t="s">
        <v>131</v>
      </c>
      <c r="D138" s="218" t="s">
        <v>126</v>
      </c>
      <c r="E138" s="219" t="s">
        <v>515</v>
      </c>
      <c r="F138" s="220" t="s">
        <v>516</v>
      </c>
      <c r="G138" s="221" t="s">
        <v>129</v>
      </c>
      <c r="H138" s="222">
        <v>90</v>
      </c>
      <c r="I138" s="223"/>
      <c r="J138" s="224">
        <f>ROUND(I138*H138,2)</f>
        <v>0</v>
      </c>
      <c r="K138" s="220" t="s">
        <v>130</v>
      </c>
      <c r="L138" s="44"/>
      <c r="M138" s="225" t="s">
        <v>1</v>
      </c>
      <c r="N138" s="226" t="s">
        <v>37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0.28999999999999998</v>
      </c>
      <c r="T138" s="228">
        <f>S138*H138</f>
        <v>26.099999999999998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131</v>
      </c>
      <c r="AT138" s="229" t="s">
        <v>126</v>
      </c>
      <c r="AU138" s="229" t="s">
        <v>82</v>
      </c>
      <c r="AY138" s="17" t="s">
        <v>123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80</v>
      </c>
      <c r="BK138" s="230">
        <f>ROUND(I138*H138,2)</f>
        <v>0</v>
      </c>
      <c r="BL138" s="17" t="s">
        <v>131</v>
      </c>
      <c r="BM138" s="229" t="s">
        <v>517</v>
      </c>
    </row>
    <row r="139" s="2" customFormat="1">
      <c r="A139" s="38"/>
      <c r="B139" s="39"/>
      <c r="C139" s="40"/>
      <c r="D139" s="231" t="s">
        <v>133</v>
      </c>
      <c r="E139" s="40"/>
      <c r="F139" s="232" t="s">
        <v>518</v>
      </c>
      <c r="G139" s="40"/>
      <c r="H139" s="40"/>
      <c r="I139" s="233"/>
      <c r="J139" s="40"/>
      <c r="K139" s="40"/>
      <c r="L139" s="44"/>
      <c r="M139" s="234"/>
      <c r="N139" s="235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133</v>
      </c>
      <c r="AU139" s="17" t="s">
        <v>82</v>
      </c>
    </row>
    <row r="140" s="13" customFormat="1">
      <c r="A140" s="13"/>
      <c r="B140" s="246"/>
      <c r="C140" s="247"/>
      <c r="D140" s="248" t="s">
        <v>140</v>
      </c>
      <c r="E140" s="249" t="s">
        <v>1</v>
      </c>
      <c r="F140" s="250" t="s">
        <v>519</v>
      </c>
      <c r="G140" s="247"/>
      <c r="H140" s="251">
        <v>90</v>
      </c>
      <c r="I140" s="252"/>
      <c r="J140" s="247"/>
      <c r="K140" s="247"/>
      <c r="L140" s="253"/>
      <c r="M140" s="254"/>
      <c r="N140" s="255"/>
      <c r="O140" s="255"/>
      <c r="P140" s="255"/>
      <c r="Q140" s="255"/>
      <c r="R140" s="255"/>
      <c r="S140" s="255"/>
      <c r="T140" s="25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7" t="s">
        <v>140</v>
      </c>
      <c r="AU140" s="257" t="s">
        <v>82</v>
      </c>
      <c r="AV140" s="13" t="s">
        <v>82</v>
      </c>
      <c r="AW140" s="13" t="s">
        <v>142</v>
      </c>
      <c r="AX140" s="13" t="s">
        <v>80</v>
      </c>
      <c r="AY140" s="257" t="s">
        <v>123</v>
      </c>
    </row>
    <row r="141" s="2" customFormat="1" ht="49.05" customHeight="1">
      <c r="A141" s="38"/>
      <c r="B141" s="39"/>
      <c r="C141" s="218" t="s">
        <v>183</v>
      </c>
      <c r="D141" s="218" t="s">
        <v>126</v>
      </c>
      <c r="E141" s="219" t="s">
        <v>520</v>
      </c>
      <c r="F141" s="220" t="s">
        <v>521</v>
      </c>
      <c r="G141" s="221" t="s">
        <v>129</v>
      </c>
      <c r="H141" s="222">
        <v>90</v>
      </c>
      <c r="I141" s="223"/>
      <c r="J141" s="224">
        <f>ROUND(I141*H141,2)</f>
        <v>0</v>
      </c>
      <c r="K141" s="220" t="s">
        <v>130</v>
      </c>
      <c r="L141" s="44"/>
      <c r="M141" s="225" t="s">
        <v>1</v>
      </c>
      <c r="N141" s="226" t="s">
        <v>37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0.20499999999999999</v>
      </c>
      <c r="T141" s="228">
        <f>S141*H141</f>
        <v>18.449999999999999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131</v>
      </c>
      <c r="AT141" s="229" t="s">
        <v>126</v>
      </c>
      <c r="AU141" s="229" t="s">
        <v>82</v>
      </c>
      <c r="AY141" s="17" t="s">
        <v>123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80</v>
      </c>
      <c r="BK141" s="230">
        <f>ROUND(I141*H141,2)</f>
        <v>0</v>
      </c>
      <c r="BL141" s="17" t="s">
        <v>131</v>
      </c>
      <c r="BM141" s="229" t="s">
        <v>522</v>
      </c>
    </row>
    <row r="142" s="2" customFormat="1">
      <c r="A142" s="38"/>
      <c r="B142" s="39"/>
      <c r="C142" s="40"/>
      <c r="D142" s="231" t="s">
        <v>133</v>
      </c>
      <c r="E142" s="40"/>
      <c r="F142" s="232" t="s">
        <v>523</v>
      </c>
      <c r="G142" s="40"/>
      <c r="H142" s="40"/>
      <c r="I142" s="233"/>
      <c r="J142" s="40"/>
      <c r="K142" s="40"/>
      <c r="L142" s="44"/>
      <c r="M142" s="234"/>
      <c r="N142" s="235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133</v>
      </c>
      <c r="AU142" s="17" t="s">
        <v>82</v>
      </c>
    </row>
    <row r="143" s="13" customFormat="1">
      <c r="A143" s="13"/>
      <c r="B143" s="246"/>
      <c r="C143" s="247"/>
      <c r="D143" s="248" t="s">
        <v>140</v>
      </c>
      <c r="E143" s="249" t="s">
        <v>1</v>
      </c>
      <c r="F143" s="250" t="s">
        <v>519</v>
      </c>
      <c r="G143" s="247"/>
      <c r="H143" s="251">
        <v>90</v>
      </c>
      <c r="I143" s="252"/>
      <c r="J143" s="247"/>
      <c r="K143" s="247"/>
      <c r="L143" s="253"/>
      <c r="M143" s="254"/>
      <c r="N143" s="255"/>
      <c r="O143" s="255"/>
      <c r="P143" s="255"/>
      <c r="Q143" s="255"/>
      <c r="R143" s="255"/>
      <c r="S143" s="255"/>
      <c r="T143" s="25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7" t="s">
        <v>140</v>
      </c>
      <c r="AU143" s="257" t="s">
        <v>82</v>
      </c>
      <c r="AV143" s="13" t="s">
        <v>82</v>
      </c>
      <c r="AW143" s="13" t="s">
        <v>142</v>
      </c>
      <c r="AX143" s="13" t="s">
        <v>80</v>
      </c>
      <c r="AY143" s="257" t="s">
        <v>123</v>
      </c>
    </row>
    <row r="144" s="2" customFormat="1" ht="66.75" customHeight="1">
      <c r="A144" s="38"/>
      <c r="B144" s="39"/>
      <c r="C144" s="218" t="s">
        <v>192</v>
      </c>
      <c r="D144" s="218" t="s">
        <v>126</v>
      </c>
      <c r="E144" s="219" t="s">
        <v>524</v>
      </c>
      <c r="F144" s="220" t="s">
        <v>525</v>
      </c>
      <c r="G144" s="221" t="s">
        <v>201</v>
      </c>
      <c r="H144" s="222">
        <v>2.1000000000000001</v>
      </c>
      <c r="I144" s="223"/>
      <c r="J144" s="224">
        <f>ROUND(I144*H144,2)</f>
        <v>0</v>
      </c>
      <c r="K144" s="220" t="s">
        <v>130</v>
      </c>
      <c r="L144" s="44"/>
      <c r="M144" s="225" t="s">
        <v>1</v>
      </c>
      <c r="N144" s="226" t="s">
        <v>37</v>
      </c>
      <c r="O144" s="91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131</v>
      </c>
      <c r="AT144" s="229" t="s">
        <v>126</v>
      </c>
      <c r="AU144" s="229" t="s">
        <v>82</v>
      </c>
      <c r="AY144" s="17" t="s">
        <v>123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80</v>
      </c>
      <c r="BK144" s="230">
        <f>ROUND(I144*H144,2)</f>
        <v>0</v>
      </c>
      <c r="BL144" s="17" t="s">
        <v>131</v>
      </c>
      <c r="BM144" s="229" t="s">
        <v>526</v>
      </c>
    </row>
    <row r="145" s="2" customFormat="1">
      <c r="A145" s="38"/>
      <c r="B145" s="39"/>
      <c r="C145" s="40"/>
      <c r="D145" s="231" t="s">
        <v>133</v>
      </c>
      <c r="E145" s="40"/>
      <c r="F145" s="232" t="s">
        <v>527</v>
      </c>
      <c r="G145" s="40"/>
      <c r="H145" s="40"/>
      <c r="I145" s="233"/>
      <c r="J145" s="40"/>
      <c r="K145" s="40"/>
      <c r="L145" s="44"/>
      <c r="M145" s="234"/>
      <c r="N145" s="235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133</v>
      </c>
      <c r="AU145" s="17" t="s">
        <v>82</v>
      </c>
    </row>
    <row r="146" s="13" customFormat="1">
      <c r="A146" s="13"/>
      <c r="B146" s="246"/>
      <c r="C146" s="247"/>
      <c r="D146" s="248" t="s">
        <v>140</v>
      </c>
      <c r="E146" s="249" t="s">
        <v>1</v>
      </c>
      <c r="F146" s="250" t="s">
        <v>528</v>
      </c>
      <c r="G146" s="247"/>
      <c r="H146" s="251">
        <v>2.1000000000000001</v>
      </c>
      <c r="I146" s="252"/>
      <c r="J146" s="247"/>
      <c r="K146" s="247"/>
      <c r="L146" s="253"/>
      <c r="M146" s="254"/>
      <c r="N146" s="255"/>
      <c r="O146" s="255"/>
      <c r="P146" s="255"/>
      <c r="Q146" s="255"/>
      <c r="R146" s="255"/>
      <c r="S146" s="255"/>
      <c r="T146" s="25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7" t="s">
        <v>140</v>
      </c>
      <c r="AU146" s="257" t="s">
        <v>82</v>
      </c>
      <c r="AV146" s="13" t="s">
        <v>82</v>
      </c>
      <c r="AW146" s="13" t="s">
        <v>142</v>
      </c>
      <c r="AX146" s="13" t="s">
        <v>72</v>
      </c>
      <c r="AY146" s="257" t="s">
        <v>123</v>
      </c>
    </row>
    <row r="147" s="15" customFormat="1">
      <c r="A147" s="15"/>
      <c r="B147" s="272"/>
      <c r="C147" s="273"/>
      <c r="D147" s="248" t="s">
        <v>140</v>
      </c>
      <c r="E147" s="274" t="s">
        <v>1</v>
      </c>
      <c r="F147" s="275" t="s">
        <v>166</v>
      </c>
      <c r="G147" s="273"/>
      <c r="H147" s="276">
        <v>2.1000000000000001</v>
      </c>
      <c r="I147" s="277"/>
      <c r="J147" s="273"/>
      <c r="K147" s="273"/>
      <c r="L147" s="278"/>
      <c r="M147" s="279"/>
      <c r="N147" s="280"/>
      <c r="O147" s="280"/>
      <c r="P147" s="280"/>
      <c r="Q147" s="280"/>
      <c r="R147" s="280"/>
      <c r="S147" s="280"/>
      <c r="T147" s="281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82" t="s">
        <v>140</v>
      </c>
      <c r="AU147" s="282" t="s">
        <v>82</v>
      </c>
      <c r="AV147" s="15" t="s">
        <v>131</v>
      </c>
      <c r="AW147" s="15" t="s">
        <v>142</v>
      </c>
      <c r="AX147" s="15" t="s">
        <v>80</v>
      </c>
      <c r="AY147" s="282" t="s">
        <v>123</v>
      </c>
    </row>
    <row r="148" s="2" customFormat="1" ht="37.8" customHeight="1">
      <c r="A148" s="38"/>
      <c r="B148" s="39"/>
      <c r="C148" s="218" t="s">
        <v>198</v>
      </c>
      <c r="D148" s="218" t="s">
        <v>126</v>
      </c>
      <c r="E148" s="219" t="s">
        <v>529</v>
      </c>
      <c r="F148" s="220" t="s">
        <v>530</v>
      </c>
      <c r="G148" s="221" t="s">
        <v>160</v>
      </c>
      <c r="H148" s="222">
        <v>14</v>
      </c>
      <c r="I148" s="223"/>
      <c r="J148" s="224">
        <f>ROUND(I148*H148,2)</f>
        <v>0</v>
      </c>
      <c r="K148" s="220" t="s">
        <v>1</v>
      </c>
      <c r="L148" s="44"/>
      <c r="M148" s="225" t="s">
        <v>1</v>
      </c>
      <c r="N148" s="226" t="s">
        <v>37</v>
      </c>
      <c r="O148" s="91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131</v>
      </c>
      <c r="AT148" s="229" t="s">
        <v>126</v>
      </c>
      <c r="AU148" s="229" t="s">
        <v>82</v>
      </c>
      <c r="AY148" s="17" t="s">
        <v>123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80</v>
      </c>
      <c r="BK148" s="230">
        <f>ROUND(I148*H148,2)</f>
        <v>0</v>
      </c>
      <c r="BL148" s="17" t="s">
        <v>131</v>
      </c>
      <c r="BM148" s="229" t="s">
        <v>531</v>
      </c>
    </row>
    <row r="149" s="2" customFormat="1" ht="16.5" customHeight="1">
      <c r="A149" s="38"/>
      <c r="B149" s="39"/>
      <c r="C149" s="236" t="s">
        <v>138</v>
      </c>
      <c r="D149" s="236" t="s">
        <v>135</v>
      </c>
      <c r="E149" s="237" t="s">
        <v>532</v>
      </c>
      <c r="F149" s="238" t="s">
        <v>533</v>
      </c>
      <c r="G149" s="239" t="s">
        <v>534</v>
      </c>
      <c r="H149" s="240">
        <v>0.28000000000000003</v>
      </c>
      <c r="I149" s="241"/>
      <c r="J149" s="242">
        <f>ROUND(I149*H149,2)</f>
        <v>0</v>
      </c>
      <c r="K149" s="238" t="s">
        <v>535</v>
      </c>
      <c r="L149" s="243"/>
      <c r="M149" s="244" t="s">
        <v>1</v>
      </c>
      <c r="N149" s="245" t="s">
        <v>37</v>
      </c>
      <c r="O149" s="91"/>
      <c r="P149" s="227">
        <f>O149*H149</f>
        <v>0</v>
      </c>
      <c r="Q149" s="227">
        <v>0.001</v>
      </c>
      <c r="R149" s="227">
        <f>Q149*H149</f>
        <v>0.00028000000000000003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138</v>
      </c>
      <c r="AT149" s="229" t="s">
        <v>135</v>
      </c>
      <c r="AU149" s="229" t="s">
        <v>82</v>
      </c>
      <c r="AY149" s="17" t="s">
        <v>123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80</v>
      </c>
      <c r="BK149" s="230">
        <f>ROUND(I149*H149,2)</f>
        <v>0</v>
      </c>
      <c r="BL149" s="17" t="s">
        <v>131</v>
      </c>
      <c r="BM149" s="229" t="s">
        <v>536</v>
      </c>
    </row>
    <row r="150" s="13" customFormat="1">
      <c r="A150" s="13"/>
      <c r="B150" s="246"/>
      <c r="C150" s="247"/>
      <c r="D150" s="248" t="s">
        <v>140</v>
      </c>
      <c r="E150" s="247"/>
      <c r="F150" s="250" t="s">
        <v>537</v>
      </c>
      <c r="G150" s="247"/>
      <c r="H150" s="251">
        <v>0.28000000000000003</v>
      </c>
      <c r="I150" s="252"/>
      <c r="J150" s="247"/>
      <c r="K150" s="247"/>
      <c r="L150" s="253"/>
      <c r="M150" s="254"/>
      <c r="N150" s="255"/>
      <c r="O150" s="255"/>
      <c r="P150" s="255"/>
      <c r="Q150" s="255"/>
      <c r="R150" s="255"/>
      <c r="S150" s="255"/>
      <c r="T150" s="25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7" t="s">
        <v>140</v>
      </c>
      <c r="AU150" s="257" t="s">
        <v>82</v>
      </c>
      <c r="AV150" s="13" t="s">
        <v>82</v>
      </c>
      <c r="AW150" s="13" t="s">
        <v>4</v>
      </c>
      <c r="AX150" s="13" t="s">
        <v>80</v>
      </c>
      <c r="AY150" s="257" t="s">
        <v>123</v>
      </c>
    </row>
    <row r="151" s="12" customFormat="1" ht="22.8" customHeight="1">
      <c r="A151" s="12"/>
      <c r="B151" s="202"/>
      <c r="C151" s="203"/>
      <c r="D151" s="204" t="s">
        <v>71</v>
      </c>
      <c r="E151" s="216" t="s">
        <v>183</v>
      </c>
      <c r="F151" s="216" t="s">
        <v>241</v>
      </c>
      <c r="G151" s="203"/>
      <c r="H151" s="203"/>
      <c r="I151" s="206"/>
      <c r="J151" s="217">
        <f>BK151</f>
        <v>0</v>
      </c>
      <c r="K151" s="203"/>
      <c r="L151" s="208"/>
      <c r="M151" s="209"/>
      <c r="N151" s="210"/>
      <c r="O151" s="210"/>
      <c r="P151" s="211">
        <f>SUM(P152:P168)</f>
        <v>0</v>
      </c>
      <c r="Q151" s="210"/>
      <c r="R151" s="211">
        <f>SUM(R152:R168)</f>
        <v>59.611277999999999</v>
      </c>
      <c r="S151" s="210"/>
      <c r="T151" s="212">
        <f>SUM(T152:T168)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3" t="s">
        <v>80</v>
      </c>
      <c r="AT151" s="214" t="s">
        <v>71</v>
      </c>
      <c r="AU151" s="214" t="s">
        <v>80</v>
      </c>
      <c r="AY151" s="213" t="s">
        <v>123</v>
      </c>
      <c r="BK151" s="215">
        <f>SUM(BK152:BK168)</f>
        <v>0</v>
      </c>
    </row>
    <row r="152" s="2" customFormat="1" ht="24.15" customHeight="1">
      <c r="A152" s="38"/>
      <c r="B152" s="39"/>
      <c r="C152" s="218" t="s">
        <v>124</v>
      </c>
      <c r="D152" s="218" t="s">
        <v>126</v>
      </c>
      <c r="E152" s="219" t="s">
        <v>538</v>
      </c>
      <c r="F152" s="220" t="s">
        <v>539</v>
      </c>
      <c r="G152" s="221" t="s">
        <v>160</v>
      </c>
      <c r="H152" s="222">
        <v>242</v>
      </c>
      <c r="I152" s="223"/>
      <c r="J152" s="224">
        <f>ROUND(I152*H152,2)</f>
        <v>0</v>
      </c>
      <c r="K152" s="220" t="s">
        <v>130</v>
      </c>
      <c r="L152" s="44"/>
      <c r="M152" s="225" t="s">
        <v>1</v>
      </c>
      <c r="N152" s="226" t="s">
        <v>37</v>
      </c>
      <c r="O152" s="91"/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9" t="s">
        <v>131</v>
      </c>
      <c r="AT152" s="229" t="s">
        <v>126</v>
      </c>
      <c r="AU152" s="229" t="s">
        <v>82</v>
      </c>
      <c r="AY152" s="17" t="s">
        <v>123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7" t="s">
        <v>80</v>
      </c>
      <c r="BK152" s="230">
        <f>ROUND(I152*H152,2)</f>
        <v>0</v>
      </c>
      <c r="BL152" s="17" t="s">
        <v>131</v>
      </c>
      <c r="BM152" s="229" t="s">
        <v>540</v>
      </c>
    </row>
    <row r="153" s="2" customFormat="1">
      <c r="A153" s="38"/>
      <c r="B153" s="39"/>
      <c r="C153" s="40"/>
      <c r="D153" s="231" t="s">
        <v>133</v>
      </c>
      <c r="E153" s="40"/>
      <c r="F153" s="232" t="s">
        <v>541</v>
      </c>
      <c r="G153" s="40"/>
      <c r="H153" s="40"/>
      <c r="I153" s="233"/>
      <c r="J153" s="40"/>
      <c r="K153" s="40"/>
      <c r="L153" s="44"/>
      <c r="M153" s="234"/>
      <c r="N153" s="235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133</v>
      </c>
      <c r="AU153" s="17" t="s">
        <v>82</v>
      </c>
    </row>
    <row r="154" s="13" customFormat="1">
      <c r="A154" s="13"/>
      <c r="B154" s="246"/>
      <c r="C154" s="247"/>
      <c r="D154" s="248" t="s">
        <v>140</v>
      </c>
      <c r="E154" s="249" t="s">
        <v>1</v>
      </c>
      <c r="F154" s="250" t="s">
        <v>509</v>
      </c>
      <c r="G154" s="247"/>
      <c r="H154" s="251">
        <v>242</v>
      </c>
      <c r="I154" s="252"/>
      <c r="J154" s="247"/>
      <c r="K154" s="247"/>
      <c r="L154" s="253"/>
      <c r="M154" s="254"/>
      <c r="N154" s="255"/>
      <c r="O154" s="255"/>
      <c r="P154" s="255"/>
      <c r="Q154" s="255"/>
      <c r="R154" s="255"/>
      <c r="S154" s="255"/>
      <c r="T154" s="25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7" t="s">
        <v>140</v>
      </c>
      <c r="AU154" s="257" t="s">
        <v>82</v>
      </c>
      <c r="AV154" s="13" t="s">
        <v>82</v>
      </c>
      <c r="AW154" s="13" t="s">
        <v>142</v>
      </c>
      <c r="AX154" s="13" t="s">
        <v>80</v>
      </c>
      <c r="AY154" s="257" t="s">
        <v>123</v>
      </c>
    </row>
    <row r="155" s="2" customFormat="1" ht="78" customHeight="1">
      <c r="A155" s="38"/>
      <c r="B155" s="39"/>
      <c r="C155" s="218" t="s">
        <v>218</v>
      </c>
      <c r="D155" s="218" t="s">
        <v>126</v>
      </c>
      <c r="E155" s="219" t="s">
        <v>542</v>
      </c>
      <c r="F155" s="220" t="s">
        <v>543</v>
      </c>
      <c r="G155" s="221" t="s">
        <v>160</v>
      </c>
      <c r="H155" s="222">
        <v>223</v>
      </c>
      <c r="I155" s="223"/>
      <c r="J155" s="224">
        <f>ROUND(I155*H155,2)</f>
        <v>0</v>
      </c>
      <c r="K155" s="220" t="s">
        <v>130</v>
      </c>
      <c r="L155" s="44"/>
      <c r="M155" s="225" t="s">
        <v>1</v>
      </c>
      <c r="N155" s="226" t="s">
        <v>37</v>
      </c>
      <c r="O155" s="91"/>
      <c r="P155" s="227">
        <f>O155*H155</f>
        <v>0</v>
      </c>
      <c r="Q155" s="227">
        <v>0.085650000000000004</v>
      </c>
      <c r="R155" s="227">
        <f>Q155*H155</f>
        <v>19.09995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131</v>
      </c>
      <c r="AT155" s="229" t="s">
        <v>126</v>
      </c>
      <c r="AU155" s="229" t="s">
        <v>82</v>
      </c>
      <c r="AY155" s="17" t="s">
        <v>123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80</v>
      </c>
      <c r="BK155" s="230">
        <f>ROUND(I155*H155,2)</f>
        <v>0</v>
      </c>
      <c r="BL155" s="17" t="s">
        <v>131</v>
      </c>
      <c r="BM155" s="229" t="s">
        <v>544</v>
      </c>
    </row>
    <row r="156" s="2" customFormat="1">
      <c r="A156" s="38"/>
      <c r="B156" s="39"/>
      <c r="C156" s="40"/>
      <c r="D156" s="231" t="s">
        <v>133</v>
      </c>
      <c r="E156" s="40"/>
      <c r="F156" s="232" t="s">
        <v>545</v>
      </c>
      <c r="G156" s="40"/>
      <c r="H156" s="40"/>
      <c r="I156" s="233"/>
      <c r="J156" s="40"/>
      <c r="K156" s="40"/>
      <c r="L156" s="44"/>
      <c r="M156" s="234"/>
      <c r="N156" s="235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133</v>
      </c>
      <c r="AU156" s="17" t="s">
        <v>82</v>
      </c>
    </row>
    <row r="157" s="13" customFormat="1">
      <c r="A157" s="13"/>
      <c r="B157" s="246"/>
      <c r="C157" s="247"/>
      <c r="D157" s="248" t="s">
        <v>140</v>
      </c>
      <c r="E157" s="249" t="s">
        <v>1</v>
      </c>
      <c r="F157" s="250" t="s">
        <v>546</v>
      </c>
      <c r="G157" s="247"/>
      <c r="H157" s="251">
        <v>223</v>
      </c>
      <c r="I157" s="252"/>
      <c r="J157" s="247"/>
      <c r="K157" s="247"/>
      <c r="L157" s="253"/>
      <c r="M157" s="254"/>
      <c r="N157" s="255"/>
      <c r="O157" s="255"/>
      <c r="P157" s="255"/>
      <c r="Q157" s="255"/>
      <c r="R157" s="255"/>
      <c r="S157" s="255"/>
      <c r="T157" s="25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7" t="s">
        <v>140</v>
      </c>
      <c r="AU157" s="257" t="s">
        <v>82</v>
      </c>
      <c r="AV157" s="13" t="s">
        <v>82</v>
      </c>
      <c r="AW157" s="13" t="s">
        <v>142</v>
      </c>
      <c r="AX157" s="13" t="s">
        <v>80</v>
      </c>
      <c r="AY157" s="257" t="s">
        <v>123</v>
      </c>
    </row>
    <row r="158" s="2" customFormat="1" ht="24.15" customHeight="1">
      <c r="A158" s="38"/>
      <c r="B158" s="39"/>
      <c r="C158" s="236" t="s">
        <v>224</v>
      </c>
      <c r="D158" s="236" t="s">
        <v>135</v>
      </c>
      <c r="E158" s="237" t="s">
        <v>547</v>
      </c>
      <c r="F158" s="238" t="s">
        <v>548</v>
      </c>
      <c r="G158" s="239" t="s">
        <v>160</v>
      </c>
      <c r="H158" s="240">
        <v>201.535</v>
      </c>
      <c r="I158" s="241"/>
      <c r="J158" s="242">
        <f>ROUND(I158*H158,2)</f>
        <v>0</v>
      </c>
      <c r="K158" s="238" t="s">
        <v>130</v>
      </c>
      <c r="L158" s="243"/>
      <c r="M158" s="244" t="s">
        <v>1</v>
      </c>
      <c r="N158" s="245" t="s">
        <v>37</v>
      </c>
      <c r="O158" s="91"/>
      <c r="P158" s="227">
        <f>O158*H158</f>
        <v>0</v>
      </c>
      <c r="Q158" s="227">
        <v>0.17599999999999999</v>
      </c>
      <c r="R158" s="227">
        <f>Q158*H158</f>
        <v>35.47016</v>
      </c>
      <c r="S158" s="227">
        <v>0</v>
      </c>
      <c r="T158" s="22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9" t="s">
        <v>138</v>
      </c>
      <c r="AT158" s="229" t="s">
        <v>135</v>
      </c>
      <c r="AU158" s="229" t="s">
        <v>82</v>
      </c>
      <c r="AY158" s="17" t="s">
        <v>123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80</v>
      </c>
      <c r="BK158" s="230">
        <f>ROUND(I158*H158,2)</f>
        <v>0</v>
      </c>
      <c r="BL158" s="17" t="s">
        <v>131</v>
      </c>
      <c r="BM158" s="229" t="s">
        <v>549</v>
      </c>
    </row>
    <row r="159" s="14" customFormat="1">
      <c r="A159" s="14"/>
      <c r="B159" s="262"/>
      <c r="C159" s="263"/>
      <c r="D159" s="248" t="s">
        <v>140</v>
      </c>
      <c r="E159" s="264" t="s">
        <v>1</v>
      </c>
      <c r="F159" s="265" t="s">
        <v>550</v>
      </c>
      <c r="G159" s="263"/>
      <c r="H159" s="264" t="s">
        <v>1</v>
      </c>
      <c r="I159" s="266"/>
      <c r="J159" s="263"/>
      <c r="K159" s="263"/>
      <c r="L159" s="267"/>
      <c r="M159" s="268"/>
      <c r="N159" s="269"/>
      <c r="O159" s="269"/>
      <c r="P159" s="269"/>
      <c r="Q159" s="269"/>
      <c r="R159" s="269"/>
      <c r="S159" s="269"/>
      <c r="T159" s="270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71" t="s">
        <v>140</v>
      </c>
      <c r="AU159" s="271" t="s">
        <v>82</v>
      </c>
      <c r="AV159" s="14" t="s">
        <v>80</v>
      </c>
      <c r="AW159" s="14" t="s">
        <v>142</v>
      </c>
      <c r="AX159" s="14" t="s">
        <v>72</v>
      </c>
      <c r="AY159" s="271" t="s">
        <v>123</v>
      </c>
    </row>
    <row r="160" s="13" customFormat="1">
      <c r="A160" s="13"/>
      <c r="B160" s="246"/>
      <c r="C160" s="247"/>
      <c r="D160" s="248" t="s">
        <v>140</v>
      </c>
      <c r="E160" s="249" t="s">
        <v>1</v>
      </c>
      <c r="F160" s="250" t="s">
        <v>551</v>
      </c>
      <c r="G160" s="247"/>
      <c r="H160" s="251">
        <v>197.58299999999997</v>
      </c>
      <c r="I160" s="252"/>
      <c r="J160" s="247"/>
      <c r="K160" s="247"/>
      <c r="L160" s="253"/>
      <c r="M160" s="254"/>
      <c r="N160" s="255"/>
      <c r="O160" s="255"/>
      <c r="P160" s="255"/>
      <c r="Q160" s="255"/>
      <c r="R160" s="255"/>
      <c r="S160" s="255"/>
      <c r="T160" s="25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7" t="s">
        <v>140</v>
      </c>
      <c r="AU160" s="257" t="s">
        <v>82</v>
      </c>
      <c r="AV160" s="13" t="s">
        <v>82</v>
      </c>
      <c r="AW160" s="13" t="s">
        <v>142</v>
      </c>
      <c r="AX160" s="13" t="s">
        <v>80</v>
      </c>
      <c r="AY160" s="257" t="s">
        <v>123</v>
      </c>
    </row>
    <row r="161" s="13" customFormat="1">
      <c r="A161" s="13"/>
      <c r="B161" s="246"/>
      <c r="C161" s="247"/>
      <c r="D161" s="248" t="s">
        <v>140</v>
      </c>
      <c r="E161" s="247"/>
      <c r="F161" s="250" t="s">
        <v>552</v>
      </c>
      <c r="G161" s="247"/>
      <c r="H161" s="251">
        <v>201.535</v>
      </c>
      <c r="I161" s="252"/>
      <c r="J161" s="247"/>
      <c r="K161" s="247"/>
      <c r="L161" s="253"/>
      <c r="M161" s="254"/>
      <c r="N161" s="255"/>
      <c r="O161" s="255"/>
      <c r="P161" s="255"/>
      <c r="Q161" s="255"/>
      <c r="R161" s="255"/>
      <c r="S161" s="255"/>
      <c r="T161" s="25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7" t="s">
        <v>140</v>
      </c>
      <c r="AU161" s="257" t="s">
        <v>82</v>
      </c>
      <c r="AV161" s="13" t="s">
        <v>82</v>
      </c>
      <c r="AW161" s="13" t="s">
        <v>4</v>
      </c>
      <c r="AX161" s="13" t="s">
        <v>80</v>
      </c>
      <c r="AY161" s="257" t="s">
        <v>123</v>
      </c>
    </row>
    <row r="162" s="2" customFormat="1" ht="24.15" customHeight="1">
      <c r="A162" s="38"/>
      <c r="B162" s="39"/>
      <c r="C162" s="236" t="s">
        <v>229</v>
      </c>
      <c r="D162" s="236" t="s">
        <v>135</v>
      </c>
      <c r="E162" s="237" t="s">
        <v>553</v>
      </c>
      <c r="F162" s="238" t="s">
        <v>554</v>
      </c>
      <c r="G162" s="239" t="s">
        <v>160</v>
      </c>
      <c r="H162" s="240">
        <v>28.643000000000001</v>
      </c>
      <c r="I162" s="241"/>
      <c r="J162" s="242">
        <f>ROUND(I162*H162,2)</f>
        <v>0</v>
      </c>
      <c r="K162" s="238" t="s">
        <v>130</v>
      </c>
      <c r="L162" s="243"/>
      <c r="M162" s="244" t="s">
        <v>1</v>
      </c>
      <c r="N162" s="245" t="s">
        <v>37</v>
      </c>
      <c r="O162" s="91"/>
      <c r="P162" s="227">
        <f>O162*H162</f>
        <v>0</v>
      </c>
      <c r="Q162" s="227">
        <v>0.17599999999999999</v>
      </c>
      <c r="R162" s="227">
        <f>Q162*H162</f>
        <v>5.0411679999999999</v>
      </c>
      <c r="S162" s="227">
        <v>0</v>
      </c>
      <c r="T162" s="22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9" t="s">
        <v>138</v>
      </c>
      <c r="AT162" s="229" t="s">
        <v>135</v>
      </c>
      <c r="AU162" s="229" t="s">
        <v>82</v>
      </c>
      <c r="AY162" s="17" t="s">
        <v>123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7" t="s">
        <v>80</v>
      </c>
      <c r="BK162" s="230">
        <f>ROUND(I162*H162,2)</f>
        <v>0</v>
      </c>
      <c r="BL162" s="17" t="s">
        <v>131</v>
      </c>
      <c r="BM162" s="229" t="s">
        <v>555</v>
      </c>
    </row>
    <row r="163" s="14" customFormat="1">
      <c r="A163" s="14"/>
      <c r="B163" s="262"/>
      <c r="C163" s="263"/>
      <c r="D163" s="248" t="s">
        <v>140</v>
      </c>
      <c r="E163" s="264" t="s">
        <v>1</v>
      </c>
      <c r="F163" s="265" t="s">
        <v>550</v>
      </c>
      <c r="G163" s="263"/>
      <c r="H163" s="264" t="s">
        <v>1</v>
      </c>
      <c r="I163" s="266"/>
      <c r="J163" s="263"/>
      <c r="K163" s="263"/>
      <c r="L163" s="267"/>
      <c r="M163" s="268"/>
      <c r="N163" s="269"/>
      <c r="O163" s="269"/>
      <c r="P163" s="269"/>
      <c r="Q163" s="269"/>
      <c r="R163" s="269"/>
      <c r="S163" s="269"/>
      <c r="T163" s="270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71" t="s">
        <v>140</v>
      </c>
      <c r="AU163" s="271" t="s">
        <v>82</v>
      </c>
      <c r="AV163" s="14" t="s">
        <v>80</v>
      </c>
      <c r="AW163" s="14" t="s">
        <v>142</v>
      </c>
      <c r="AX163" s="14" t="s">
        <v>72</v>
      </c>
      <c r="AY163" s="271" t="s">
        <v>123</v>
      </c>
    </row>
    <row r="164" s="13" customFormat="1">
      <c r="A164" s="13"/>
      <c r="B164" s="246"/>
      <c r="C164" s="247"/>
      <c r="D164" s="248" t="s">
        <v>140</v>
      </c>
      <c r="E164" s="249" t="s">
        <v>1</v>
      </c>
      <c r="F164" s="250" t="s">
        <v>556</v>
      </c>
      <c r="G164" s="247"/>
      <c r="H164" s="251">
        <v>26.532</v>
      </c>
      <c r="I164" s="252"/>
      <c r="J164" s="247"/>
      <c r="K164" s="247"/>
      <c r="L164" s="253"/>
      <c r="M164" s="254"/>
      <c r="N164" s="255"/>
      <c r="O164" s="255"/>
      <c r="P164" s="255"/>
      <c r="Q164" s="255"/>
      <c r="R164" s="255"/>
      <c r="S164" s="255"/>
      <c r="T164" s="25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7" t="s">
        <v>140</v>
      </c>
      <c r="AU164" s="257" t="s">
        <v>82</v>
      </c>
      <c r="AV164" s="13" t="s">
        <v>82</v>
      </c>
      <c r="AW164" s="13" t="s">
        <v>142</v>
      </c>
      <c r="AX164" s="13" t="s">
        <v>72</v>
      </c>
      <c r="AY164" s="257" t="s">
        <v>123</v>
      </c>
    </row>
    <row r="165" s="13" customFormat="1">
      <c r="A165" s="13"/>
      <c r="B165" s="246"/>
      <c r="C165" s="247"/>
      <c r="D165" s="248" t="s">
        <v>140</v>
      </c>
      <c r="E165" s="249" t="s">
        <v>1</v>
      </c>
      <c r="F165" s="250" t="s">
        <v>557</v>
      </c>
      <c r="G165" s="247"/>
      <c r="H165" s="251">
        <v>2.1105</v>
      </c>
      <c r="I165" s="252"/>
      <c r="J165" s="247"/>
      <c r="K165" s="247"/>
      <c r="L165" s="253"/>
      <c r="M165" s="254"/>
      <c r="N165" s="255"/>
      <c r="O165" s="255"/>
      <c r="P165" s="255"/>
      <c r="Q165" s="255"/>
      <c r="R165" s="255"/>
      <c r="S165" s="255"/>
      <c r="T165" s="25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7" t="s">
        <v>140</v>
      </c>
      <c r="AU165" s="257" t="s">
        <v>82</v>
      </c>
      <c r="AV165" s="13" t="s">
        <v>82</v>
      </c>
      <c r="AW165" s="13" t="s">
        <v>142</v>
      </c>
      <c r="AX165" s="13" t="s">
        <v>72</v>
      </c>
      <c r="AY165" s="257" t="s">
        <v>123</v>
      </c>
    </row>
    <row r="166" s="15" customFormat="1">
      <c r="A166" s="15"/>
      <c r="B166" s="272"/>
      <c r="C166" s="273"/>
      <c r="D166" s="248" t="s">
        <v>140</v>
      </c>
      <c r="E166" s="274" t="s">
        <v>1</v>
      </c>
      <c r="F166" s="275" t="s">
        <v>166</v>
      </c>
      <c r="G166" s="273"/>
      <c r="H166" s="276">
        <v>28.642499999999998</v>
      </c>
      <c r="I166" s="277"/>
      <c r="J166" s="273"/>
      <c r="K166" s="273"/>
      <c r="L166" s="278"/>
      <c r="M166" s="279"/>
      <c r="N166" s="280"/>
      <c r="O166" s="280"/>
      <c r="P166" s="280"/>
      <c r="Q166" s="280"/>
      <c r="R166" s="280"/>
      <c r="S166" s="280"/>
      <c r="T166" s="281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82" t="s">
        <v>140</v>
      </c>
      <c r="AU166" s="282" t="s">
        <v>82</v>
      </c>
      <c r="AV166" s="15" t="s">
        <v>131</v>
      </c>
      <c r="AW166" s="15" t="s">
        <v>142</v>
      </c>
      <c r="AX166" s="15" t="s">
        <v>80</v>
      </c>
      <c r="AY166" s="282" t="s">
        <v>123</v>
      </c>
    </row>
    <row r="167" s="2" customFormat="1" ht="90" customHeight="1">
      <c r="A167" s="38"/>
      <c r="B167" s="39"/>
      <c r="C167" s="218" t="s">
        <v>235</v>
      </c>
      <c r="D167" s="218" t="s">
        <v>126</v>
      </c>
      <c r="E167" s="219" t="s">
        <v>558</v>
      </c>
      <c r="F167" s="220" t="s">
        <v>559</v>
      </c>
      <c r="G167" s="221" t="s">
        <v>160</v>
      </c>
      <c r="H167" s="222">
        <v>223</v>
      </c>
      <c r="I167" s="223"/>
      <c r="J167" s="224">
        <f>ROUND(I167*H167,2)</f>
        <v>0</v>
      </c>
      <c r="K167" s="220" t="s">
        <v>130</v>
      </c>
      <c r="L167" s="44"/>
      <c r="M167" s="225" t="s">
        <v>1</v>
      </c>
      <c r="N167" s="226" t="s">
        <v>37</v>
      </c>
      <c r="O167" s="91"/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9" t="s">
        <v>131</v>
      </c>
      <c r="AT167" s="229" t="s">
        <v>126</v>
      </c>
      <c r="AU167" s="229" t="s">
        <v>82</v>
      </c>
      <c r="AY167" s="17" t="s">
        <v>123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7" t="s">
        <v>80</v>
      </c>
      <c r="BK167" s="230">
        <f>ROUND(I167*H167,2)</f>
        <v>0</v>
      </c>
      <c r="BL167" s="17" t="s">
        <v>131</v>
      </c>
      <c r="BM167" s="229" t="s">
        <v>560</v>
      </c>
    </row>
    <row r="168" s="2" customFormat="1">
      <c r="A168" s="38"/>
      <c r="B168" s="39"/>
      <c r="C168" s="40"/>
      <c r="D168" s="231" t="s">
        <v>133</v>
      </c>
      <c r="E168" s="40"/>
      <c r="F168" s="232" t="s">
        <v>561</v>
      </c>
      <c r="G168" s="40"/>
      <c r="H168" s="40"/>
      <c r="I168" s="233"/>
      <c r="J168" s="40"/>
      <c r="K168" s="40"/>
      <c r="L168" s="44"/>
      <c r="M168" s="234"/>
      <c r="N168" s="235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133</v>
      </c>
      <c r="AU168" s="17" t="s">
        <v>82</v>
      </c>
    </row>
    <row r="169" s="12" customFormat="1" ht="22.8" customHeight="1">
      <c r="A169" s="12"/>
      <c r="B169" s="202"/>
      <c r="C169" s="203"/>
      <c r="D169" s="204" t="s">
        <v>71</v>
      </c>
      <c r="E169" s="216" t="s">
        <v>124</v>
      </c>
      <c r="F169" s="216" t="s">
        <v>125</v>
      </c>
      <c r="G169" s="203"/>
      <c r="H169" s="203"/>
      <c r="I169" s="206"/>
      <c r="J169" s="217">
        <f>BK169</f>
        <v>0</v>
      </c>
      <c r="K169" s="203"/>
      <c r="L169" s="208"/>
      <c r="M169" s="209"/>
      <c r="N169" s="210"/>
      <c r="O169" s="210"/>
      <c r="P169" s="211">
        <f>SUM(P170:P197)</f>
        <v>0</v>
      </c>
      <c r="Q169" s="210"/>
      <c r="R169" s="211">
        <f>SUM(R170:R197)</f>
        <v>42.134795999999994</v>
      </c>
      <c r="S169" s="210"/>
      <c r="T169" s="212">
        <f>SUM(T170:T197)</f>
        <v>0.32800000000000001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3" t="s">
        <v>80</v>
      </c>
      <c r="AT169" s="214" t="s">
        <v>71</v>
      </c>
      <c r="AU169" s="214" t="s">
        <v>80</v>
      </c>
      <c r="AY169" s="213" t="s">
        <v>123</v>
      </c>
      <c r="BK169" s="215">
        <f>SUM(BK170:BK197)</f>
        <v>0</v>
      </c>
    </row>
    <row r="170" s="2" customFormat="1" ht="24.15" customHeight="1">
      <c r="A170" s="38"/>
      <c r="B170" s="39"/>
      <c r="C170" s="218" t="s">
        <v>242</v>
      </c>
      <c r="D170" s="218" t="s">
        <v>126</v>
      </c>
      <c r="E170" s="219" t="s">
        <v>562</v>
      </c>
      <c r="F170" s="220" t="s">
        <v>563</v>
      </c>
      <c r="G170" s="221" t="s">
        <v>129</v>
      </c>
      <c r="H170" s="222">
        <v>66</v>
      </c>
      <c r="I170" s="223"/>
      <c r="J170" s="224">
        <f>ROUND(I170*H170,2)</f>
        <v>0</v>
      </c>
      <c r="K170" s="220" t="s">
        <v>1</v>
      </c>
      <c r="L170" s="44"/>
      <c r="M170" s="225" t="s">
        <v>1</v>
      </c>
      <c r="N170" s="226" t="s">
        <v>37</v>
      </c>
      <c r="O170" s="91"/>
      <c r="P170" s="227">
        <f>O170*H170</f>
        <v>0</v>
      </c>
      <c r="Q170" s="227">
        <v>0.00073999999999999999</v>
      </c>
      <c r="R170" s="227">
        <f>Q170*H170</f>
        <v>0.048840000000000001</v>
      </c>
      <c r="S170" s="227">
        <v>0</v>
      </c>
      <c r="T170" s="22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9" t="s">
        <v>131</v>
      </c>
      <c r="AT170" s="229" t="s">
        <v>126</v>
      </c>
      <c r="AU170" s="229" t="s">
        <v>82</v>
      </c>
      <c r="AY170" s="17" t="s">
        <v>123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7" t="s">
        <v>80</v>
      </c>
      <c r="BK170" s="230">
        <f>ROUND(I170*H170,2)</f>
        <v>0</v>
      </c>
      <c r="BL170" s="17" t="s">
        <v>131</v>
      </c>
      <c r="BM170" s="229" t="s">
        <v>564</v>
      </c>
    </row>
    <row r="171" s="2" customFormat="1" ht="16.5" customHeight="1">
      <c r="A171" s="38"/>
      <c r="B171" s="39"/>
      <c r="C171" s="236" t="s">
        <v>8</v>
      </c>
      <c r="D171" s="236" t="s">
        <v>135</v>
      </c>
      <c r="E171" s="237" t="s">
        <v>565</v>
      </c>
      <c r="F171" s="238" t="s">
        <v>566</v>
      </c>
      <c r="G171" s="239" t="s">
        <v>567</v>
      </c>
      <c r="H171" s="240">
        <v>46</v>
      </c>
      <c r="I171" s="241"/>
      <c r="J171" s="242">
        <f>ROUND(I171*H171,2)</f>
        <v>0</v>
      </c>
      <c r="K171" s="238" t="s">
        <v>1</v>
      </c>
      <c r="L171" s="243"/>
      <c r="M171" s="244" t="s">
        <v>1</v>
      </c>
      <c r="N171" s="245" t="s">
        <v>37</v>
      </c>
      <c r="O171" s="91"/>
      <c r="P171" s="227">
        <f>O171*H171</f>
        <v>0</v>
      </c>
      <c r="Q171" s="227">
        <v>0</v>
      </c>
      <c r="R171" s="227">
        <f>Q171*H171</f>
        <v>0</v>
      </c>
      <c r="S171" s="227">
        <v>0</v>
      </c>
      <c r="T171" s="22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9" t="s">
        <v>138</v>
      </c>
      <c r="AT171" s="229" t="s">
        <v>135</v>
      </c>
      <c r="AU171" s="229" t="s">
        <v>82</v>
      </c>
      <c r="AY171" s="17" t="s">
        <v>123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7" t="s">
        <v>80</v>
      </c>
      <c r="BK171" s="230">
        <f>ROUND(I171*H171,2)</f>
        <v>0</v>
      </c>
      <c r="BL171" s="17" t="s">
        <v>131</v>
      </c>
      <c r="BM171" s="229" t="s">
        <v>568</v>
      </c>
    </row>
    <row r="172" s="13" customFormat="1">
      <c r="A172" s="13"/>
      <c r="B172" s="246"/>
      <c r="C172" s="247"/>
      <c r="D172" s="248" t="s">
        <v>140</v>
      </c>
      <c r="E172" s="249" t="s">
        <v>1</v>
      </c>
      <c r="F172" s="250" t="s">
        <v>569</v>
      </c>
      <c r="G172" s="247"/>
      <c r="H172" s="251">
        <v>46</v>
      </c>
      <c r="I172" s="252"/>
      <c r="J172" s="247"/>
      <c r="K172" s="247"/>
      <c r="L172" s="253"/>
      <c r="M172" s="254"/>
      <c r="N172" s="255"/>
      <c r="O172" s="255"/>
      <c r="P172" s="255"/>
      <c r="Q172" s="255"/>
      <c r="R172" s="255"/>
      <c r="S172" s="255"/>
      <c r="T172" s="256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7" t="s">
        <v>140</v>
      </c>
      <c r="AU172" s="257" t="s">
        <v>82</v>
      </c>
      <c r="AV172" s="13" t="s">
        <v>82</v>
      </c>
      <c r="AW172" s="13" t="s">
        <v>142</v>
      </c>
      <c r="AX172" s="13" t="s">
        <v>80</v>
      </c>
      <c r="AY172" s="257" t="s">
        <v>123</v>
      </c>
    </row>
    <row r="173" s="2" customFormat="1" ht="24.15" customHeight="1">
      <c r="A173" s="38"/>
      <c r="B173" s="39"/>
      <c r="C173" s="218" t="s">
        <v>253</v>
      </c>
      <c r="D173" s="218" t="s">
        <v>126</v>
      </c>
      <c r="E173" s="219" t="s">
        <v>570</v>
      </c>
      <c r="F173" s="220" t="s">
        <v>571</v>
      </c>
      <c r="G173" s="221" t="s">
        <v>333</v>
      </c>
      <c r="H173" s="222">
        <v>4</v>
      </c>
      <c r="I173" s="223"/>
      <c r="J173" s="224">
        <f>ROUND(I173*H173,2)</f>
        <v>0</v>
      </c>
      <c r="K173" s="220" t="s">
        <v>130</v>
      </c>
      <c r="L173" s="44"/>
      <c r="M173" s="225" t="s">
        <v>1</v>
      </c>
      <c r="N173" s="226" t="s">
        <v>37</v>
      </c>
      <c r="O173" s="91"/>
      <c r="P173" s="227">
        <f>O173*H173</f>
        <v>0</v>
      </c>
      <c r="Q173" s="227">
        <v>0.00069999999999999999</v>
      </c>
      <c r="R173" s="227">
        <f>Q173*H173</f>
        <v>0.0028</v>
      </c>
      <c r="S173" s="227">
        <v>0</v>
      </c>
      <c r="T173" s="22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131</v>
      </c>
      <c r="AT173" s="229" t="s">
        <v>126</v>
      </c>
      <c r="AU173" s="229" t="s">
        <v>82</v>
      </c>
      <c r="AY173" s="17" t="s">
        <v>123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80</v>
      </c>
      <c r="BK173" s="230">
        <f>ROUND(I173*H173,2)</f>
        <v>0</v>
      </c>
      <c r="BL173" s="17" t="s">
        <v>131</v>
      </c>
      <c r="BM173" s="229" t="s">
        <v>572</v>
      </c>
    </row>
    <row r="174" s="2" customFormat="1">
      <c r="A174" s="38"/>
      <c r="B174" s="39"/>
      <c r="C174" s="40"/>
      <c r="D174" s="231" t="s">
        <v>133</v>
      </c>
      <c r="E174" s="40"/>
      <c r="F174" s="232" t="s">
        <v>573</v>
      </c>
      <c r="G174" s="40"/>
      <c r="H174" s="40"/>
      <c r="I174" s="233"/>
      <c r="J174" s="40"/>
      <c r="K174" s="40"/>
      <c r="L174" s="44"/>
      <c r="M174" s="234"/>
      <c r="N174" s="235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133</v>
      </c>
      <c r="AU174" s="17" t="s">
        <v>82</v>
      </c>
    </row>
    <row r="175" s="2" customFormat="1" ht="24.15" customHeight="1">
      <c r="A175" s="38"/>
      <c r="B175" s="39"/>
      <c r="C175" s="218" t="s">
        <v>273</v>
      </c>
      <c r="D175" s="218" t="s">
        <v>126</v>
      </c>
      <c r="E175" s="219" t="s">
        <v>574</v>
      </c>
      <c r="F175" s="220" t="s">
        <v>575</v>
      </c>
      <c r="G175" s="221" t="s">
        <v>333</v>
      </c>
      <c r="H175" s="222">
        <v>4</v>
      </c>
      <c r="I175" s="223"/>
      <c r="J175" s="224">
        <f>ROUND(I175*H175,2)</f>
        <v>0</v>
      </c>
      <c r="K175" s="220" t="s">
        <v>130</v>
      </c>
      <c r="L175" s="44"/>
      <c r="M175" s="225" t="s">
        <v>1</v>
      </c>
      <c r="N175" s="226" t="s">
        <v>37</v>
      </c>
      <c r="O175" s="91"/>
      <c r="P175" s="227">
        <f>O175*H175</f>
        <v>0</v>
      </c>
      <c r="Q175" s="227">
        <v>0.11241</v>
      </c>
      <c r="R175" s="227">
        <f>Q175*H175</f>
        <v>0.44963999999999998</v>
      </c>
      <c r="S175" s="227">
        <v>0</v>
      </c>
      <c r="T175" s="22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9" t="s">
        <v>131</v>
      </c>
      <c r="AT175" s="229" t="s">
        <v>126</v>
      </c>
      <c r="AU175" s="229" t="s">
        <v>82</v>
      </c>
      <c r="AY175" s="17" t="s">
        <v>123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7" t="s">
        <v>80</v>
      </c>
      <c r="BK175" s="230">
        <f>ROUND(I175*H175,2)</f>
        <v>0</v>
      </c>
      <c r="BL175" s="17" t="s">
        <v>131</v>
      </c>
      <c r="BM175" s="229" t="s">
        <v>576</v>
      </c>
    </row>
    <row r="176" s="2" customFormat="1">
      <c r="A176" s="38"/>
      <c r="B176" s="39"/>
      <c r="C176" s="40"/>
      <c r="D176" s="231" t="s">
        <v>133</v>
      </c>
      <c r="E176" s="40"/>
      <c r="F176" s="232" t="s">
        <v>577</v>
      </c>
      <c r="G176" s="40"/>
      <c r="H176" s="40"/>
      <c r="I176" s="233"/>
      <c r="J176" s="40"/>
      <c r="K176" s="40"/>
      <c r="L176" s="44"/>
      <c r="M176" s="234"/>
      <c r="N176" s="235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133</v>
      </c>
      <c r="AU176" s="17" t="s">
        <v>82</v>
      </c>
    </row>
    <row r="177" s="13" customFormat="1">
      <c r="A177" s="13"/>
      <c r="B177" s="246"/>
      <c r="C177" s="247"/>
      <c r="D177" s="248" t="s">
        <v>140</v>
      </c>
      <c r="E177" s="249" t="s">
        <v>1</v>
      </c>
      <c r="F177" s="250" t="s">
        <v>578</v>
      </c>
      <c r="G177" s="247"/>
      <c r="H177" s="251">
        <v>2</v>
      </c>
      <c r="I177" s="252"/>
      <c r="J177" s="247"/>
      <c r="K177" s="247"/>
      <c r="L177" s="253"/>
      <c r="M177" s="254"/>
      <c r="N177" s="255"/>
      <c r="O177" s="255"/>
      <c r="P177" s="255"/>
      <c r="Q177" s="255"/>
      <c r="R177" s="255"/>
      <c r="S177" s="255"/>
      <c r="T177" s="25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7" t="s">
        <v>140</v>
      </c>
      <c r="AU177" s="257" t="s">
        <v>82</v>
      </c>
      <c r="AV177" s="13" t="s">
        <v>82</v>
      </c>
      <c r="AW177" s="13" t="s">
        <v>142</v>
      </c>
      <c r="AX177" s="13" t="s">
        <v>72</v>
      </c>
      <c r="AY177" s="257" t="s">
        <v>123</v>
      </c>
    </row>
    <row r="178" s="13" customFormat="1">
      <c r="A178" s="13"/>
      <c r="B178" s="246"/>
      <c r="C178" s="247"/>
      <c r="D178" s="248" t="s">
        <v>140</v>
      </c>
      <c r="E178" s="249" t="s">
        <v>1</v>
      </c>
      <c r="F178" s="250" t="s">
        <v>579</v>
      </c>
      <c r="G178" s="247"/>
      <c r="H178" s="251">
        <v>2</v>
      </c>
      <c r="I178" s="252"/>
      <c r="J178" s="247"/>
      <c r="K178" s="247"/>
      <c r="L178" s="253"/>
      <c r="M178" s="254"/>
      <c r="N178" s="255"/>
      <c r="O178" s="255"/>
      <c r="P178" s="255"/>
      <c r="Q178" s="255"/>
      <c r="R178" s="255"/>
      <c r="S178" s="255"/>
      <c r="T178" s="25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7" t="s">
        <v>140</v>
      </c>
      <c r="AU178" s="257" t="s">
        <v>82</v>
      </c>
      <c r="AV178" s="13" t="s">
        <v>82</v>
      </c>
      <c r="AW178" s="13" t="s">
        <v>142</v>
      </c>
      <c r="AX178" s="13" t="s">
        <v>72</v>
      </c>
      <c r="AY178" s="257" t="s">
        <v>123</v>
      </c>
    </row>
    <row r="179" s="15" customFormat="1">
      <c r="A179" s="15"/>
      <c r="B179" s="272"/>
      <c r="C179" s="273"/>
      <c r="D179" s="248" t="s">
        <v>140</v>
      </c>
      <c r="E179" s="274" t="s">
        <v>1</v>
      </c>
      <c r="F179" s="275" t="s">
        <v>166</v>
      </c>
      <c r="G179" s="273"/>
      <c r="H179" s="276">
        <v>4</v>
      </c>
      <c r="I179" s="277"/>
      <c r="J179" s="273"/>
      <c r="K179" s="273"/>
      <c r="L179" s="278"/>
      <c r="M179" s="279"/>
      <c r="N179" s="280"/>
      <c r="O179" s="280"/>
      <c r="P179" s="280"/>
      <c r="Q179" s="280"/>
      <c r="R179" s="280"/>
      <c r="S179" s="280"/>
      <c r="T179" s="281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82" t="s">
        <v>140</v>
      </c>
      <c r="AU179" s="282" t="s">
        <v>82</v>
      </c>
      <c r="AV179" s="15" t="s">
        <v>131</v>
      </c>
      <c r="AW179" s="15" t="s">
        <v>142</v>
      </c>
      <c r="AX179" s="15" t="s">
        <v>80</v>
      </c>
      <c r="AY179" s="282" t="s">
        <v>123</v>
      </c>
    </row>
    <row r="180" s="2" customFormat="1" ht="21.75" customHeight="1">
      <c r="A180" s="38"/>
      <c r="B180" s="39"/>
      <c r="C180" s="236" t="s">
        <v>280</v>
      </c>
      <c r="D180" s="236" t="s">
        <v>135</v>
      </c>
      <c r="E180" s="237" t="s">
        <v>580</v>
      </c>
      <c r="F180" s="238" t="s">
        <v>581</v>
      </c>
      <c r="G180" s="239" t="s">
        <v>333</v>
      </c>
      <c r="H180" s="240">
        <v>4</v>
      </c>
      <c r="I180" s="241"/>
      <c r="J180" s="242">
        <f>ROUND(I180*H180,2)</f>
        <v>0</v>
      </c>
      <c r="K180" s="238" t="s">
        <v>1</v>
      </c>
      <c r="L180" s="243"/>
      <c r="M180" s="244" t="s">
        <v>1</v>
      </c>
      <c r="N180" s="245" t="s">
        <v>37</v>
      </c>
      <c r="O180" s="91"/>
      <c r="P180" s="227">
        <f>O180*H180</f>
        <v>0</v>
      </c>
      <c r="Q180" s="227">
        <v>0.0025000000000000001</v>
      </c>
      <c r="R180" s="227">
        <f>Q180*H180</f>
        <v>0.01</v>
      </c>
      <c r="S180" s="227">
        <v>0</v>
      </c>
      <c r="T180" s="22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9" t="s">
        <v>138</v>
      </c>
      <c r="AT180" s="229" t="s">
        <v>135</v>
      </c>
      <c r="AU180" s="229" t="s">
        <v>82</v>
      </c>
      <c r="AY180" s="17" t="s">
        <v>123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7" t="s">
        <v>80</v>
      </c>
      <c r="BK180" s="230">
        <f>ROUND(I180*H180,2)</f>
        <v>0</v>
      </c>
      <c r="BL180" s="17" t="s">
        <v>131</v>
      </c>
      <c r="BM180" s="229" t="s">
        <v>582</v>
      </c>
    </row>
    <row r="181" s="13" customFormat="1">
      <c r="A181" s="13"/>
      <c r="B181" s="246"/>
      <c r="C181" s="247"/>
      <c r="D181" s="248" t="s">
        <v>140</v>
      </c>
      <c r="E181" s="249" t="s">
        <v>1</v>
      </c>
      <c r="F181" s="250" t="s">
        <v>583</v>
      </c>
      <c r="G181" s="247"/>
      <c r="H181" s="251">
        <v>4</v>
      </c>
      <c r="I181" s="252"/>
      <c r="J181" s="247"/>
      <c r="K181" s="247"/>
      <c r="L181" s="253"/>
      <c r="M181" s="254"/>
      <c r="N181" s="255"/>
      <c r="O181" s="255"/>
      <c r="P181" s="255"/>
      <c r="Q181" s="255"/>
      <c r="R181" s="255"/>
      <c r="S181" s="255"/>
      <c r="T181" s="25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7" t="s">
        <v>140</v>
      </c>
      <c r="AU181" s="257" t="s">
        <v>82</v>
      </c>
      <c r="AV181" s="13" t="s">
        <v>82</v>
      </c>
      <c r="AW181" s="13" t="s">
        <v>142</v>
      </c>
      <c r="AX181" s="13" t="s">
        <v>72</v>
      </c>
      <c r="AY181" s="257" t="s">
        <v>123</v>
      </c>
    </row>
    <row r="182" s="15" customFormat="1">
      <c r="A182" s="15"/>
      <c r="B182" s="272"/>
      <c r="C182" s="273"/>
      <c r="D182" s="248" t="s">
        <v>140</v>
      </c>
      <c r="E182" s="274" t="s">
        <v>1</v>
      </c>
      <c r="F182" s="275" t="s">
        <v>166</v>
      </c>
      <c r="G182" s="273"/>
      <c r="H182" s="276">
        <v>4</v>
      </c>
      <c r="I182" s="277"/>
      <c r="J182" s="273"/>
      <c r="K182" s="273"/>
      <c r="L182" s="278"/>
      <c r="M182" s="279"/>
      <c r="N182" s="280"/>
      <c r="O182" s="280"/>
      <c r="P182" s="280"/>
      <c r="Q182" s="280"/>
      <c r="R182" s="280"/>
      <c r="S182" s="280"/>
      <c r="T182" s="281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82" t="s">
        <v>140</v>
      </c>
      <c r="AU182" s="282" t="s">
        <v>82</v>
      </c>
      <c r="AV182" s="15" t="s">
        <v>131</v>
      </c>
      <c r="AW182" s="15" t="s">
        <v>142</v>
      </c>
      <c r="AX182" s="15" t="s">
        <v>80</v>
      </c>
      <c r="AY182" s="282" t="s">
        <v>123</v>
      </c>
    </row>
    <row r="183" s="2" customFormat="1" ht="21.75" customHeight="1">
      <c r="A183" s="38"/>
      <c r="B183" s="39"/>
      <c r="C183" s="236" t="s">
        <v>293</v>
      </c>
      <c r="D183" s="236" t="s">
        <v>135</v>
      </c>
      <c r="E183" s="237" t="s">
        <v>584</v>
      </c>
      <c r="F183" s="238" t="s">
        <v>585</v>
      </c>
      <c r="G183" s="239" t="s">
        <v>333</v>
      </c>
      <c r="H183" s="240">
        <v>4</v>
      </c>
      <c r="I183" s="241"/>
      <c r="J183" s="242">
        <f>ROUND(I183*H183,2)</f>
        <v>0</v>
      </c>
      <c r="K183" s="238" t="s">
        <v>1</v>
      </c>
      <c r="L183" s="243"/>
      <c r="M183" s="244" t="s">
        <v>1</v>
      </c>
      <c r="N183" s="245" t="s">
        <v>37</v>
      </c>
      <c r="O183" s="91"/>
      <c r="P183" s="227">
        <f>O183*H183</f>
        <v>0</v>
      </c>
      <c r="Q183" s="227">
        <v>0.00035</v>
      </c>
      <c r="R183" s="227">
        <f>Q183*H183</f>
        <v>0.0014</v>
      </c>
      <c r="S183" s="227">
        <v>0</v>
      </c>
      <c r="T183" s="228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9" t="s">
        <v>138</v>
      </c>
      <c r="AT183" s="229" t="s">
        <v>135</v>
      </c>
      <c r="AU183" s="229" t="s">
        <v>82</v>
      </c>
      <c r="AY183" s="17" t="s">
        <v>123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17" t="s">
        <v>80</v>
      </c>
      <c r="BK183" s="230">
        <f>ROUND(I183*H183,2)</f>
        <v>0</v>
      </c>
      <c r="BL183" s="17" t="s">
        <v>131</v>
      </c>
      <c r="BM183" s="229" t="s">
        <v>586</v>
      </c>
    </row>
    <row r="184" s="2" customFormat="1" ht="24.15" customHeight="1">
      <c r="A184" s="38"/>
      <c r="B184" s="39"/>
      <c r="C184" s="236" t="s">
        <v>305</v>
      </c>
      <c r="D184" s="236" t="s">
        <v>135</v>
      </c>
      <c r="E184" s="237" t="s">
        <v>587</v>
      </c>
      <c r="F184" s="238" t="s">
        <v>588</v>
      </c>
      <c r="G184" s="239" t="s">
        <v>333</v>
      </c>
      <c r="H184" s="240">
        <v>2</v>
      </c>
      <c r="I184" s="241"/>
      <c r="J184" s="242">
        <f>ROUND(I184*H184,2)</f>
        <v>0</v>
      </c>
      <c r="K184" s="238" t="s">
        <v>1</v>
      </c>
      <c r="L184" s="243"/>
      <c r="M184" s="244" t="s">
        <v>1</v>
      </c>
      <c r="N184" s="245" t="s">
        <v>37</v>
      </c>
      <c r="O184" s="91"/>
      <c r="P184" s="227">
        <f>O184*H184</f>
        <v>0</v>
      </c>
      <c r="Q184" s="227">
        <v>0.0035999999999999999</v>
      </c>
      <c r="R184" s="227">
        <f>Q184*H184</f>
        <v>0.0071999999999999998</v>
      </c>
      <c r="S184" s="227">
        <v>0</v>
      </c>
      <c r="T184" s="22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9" t="s">
        <v>138</v>
      </c>
      <c r="AT184" s="229" t="s">
        <v>135</v>
      </c>
      <c r="AU184" s="229" t="s">
        <v>82</v>
      </c>
      <c r="AY184" s="17" t="s">
        <v>123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7" t="s">
        <v>80</v>
      </c>
      <c r="BK184" s="230">
        <f>ROUND(I184*H184,2)</f>
        <v>0</v>
      </c>
      <c r="BL184" s="17" t="s">
        <v>131</v>
      </c>
      <c r="BM184" s="229" t="s">
        <v>589</v>
      </c>
    </row>
    <row r="185" s="2" customFormat="1" ht="16.5" customHeight="1">
      <c r="A185" s="38"/>
      <c r="B185" s="39"/>
      <c r="C185" s="236" t="s">
        <v>7</v>
      </c>
      <c r="D185" s="236" t="s">
        <v>135</v>
      </c>
      <c r="E185" s="237" t="s">
        <v>590</v>
      </c>
      <c r="F185" s="238" t="s">
        <v>591</v>
      </c>
      <c r="G185" s="239" t="s">
        <v>333</v>
      </c>
      <c r="H185" s="240">
        <v>2</v>
      </c>
      <c r="I185" s="241"/>
      <c r="J185" s="242">
        <f>ROUND(I185*H185,2)</f>
        <v>0</v>
      </c>
      <c r="K185" s="238" t="s">
        <v>130</v>
      </c>
      <c r="L185" s="243"/>
      <c r="M185" s="244" t="s">
        <v>1</v>
      </c>
      <c r="N185" s="245" t="s">
        <v>37</v>
      </c>
      <c r="O185" s="91"/>
      <c r="P185" s="227">
        <f>O185*H185</f>
        <v>0</v>
      </c>
      <c r="Q185" s="227">
        <v>0.0025000000000000001</v>
      </c>
      <c r="R185" s="227">
        <f>Q185*H185</f>
        <v>0.0050000000000000001</v>
      </c>
      <c r="S185" s="227">
        <v>0</v>
      </c>
      <c r="T185" s="228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9" t="s">
        <v>138</v>
      </c>
      <c r="AT185" s="229" t="s">
        <v>135</v>
      </c>
      <c r="AU185" s="229" t="s">
        <v>82</v>
      </c>
      <c r="AY185" s="17" t="s">
        <v>123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7" t="s">
        <v>80</v>
      </c>
      <c r="BK185" s="230">
        <f>ROUND(I185*H185,2)</f>
        <v>0</v>
      </c>
      <c r="BL185" s="17" t="s">
        <v>131</v>
      </c>
      <c r="BM185" s="229" t="s">
        <v>592</v>
      </c>
    </row>
    <row r="186" s="2" customFormat="1" ht="49.05" customHeight="1">
      <c r="A186" s="38"/>
      <c r="B186" s="39"/>
      <c r="C186" s="218" t="s">
        <v>317</v>
      </c>
      <c r="D186" s="218" t="s">
        <v>126</v>
      </c>
      <c r="E186" s="219" t="s">
        <v>593</v>
      </c>
      <c r="F186" s="220" t="s">
        <v>594</v>
      </c>
      <c r="G186" s="221" t="s">
        <v>129</v>
      </c>
      <c r="H186" s="222">
        <v>90</v>
      </c>
      <c r="I186" s="223"/>
      <c r="J186" s="224">
        <f>ROUND(I186*H186,2)</f>
        <v>0</v>
      </c>
      <c r="K186" s="220" t="s">
        <v>130</v>
      </c>
      <c r="L186" s="44"/>
      <c r="M186" s="225" t="s">
        <v>1</v>
      </c>
      <c r="N186" s="226" t="s">
        <v>37</v>
      </c>
      <c r="O186" s="91"/>
      <c r="P186" s="227">
        <f>O186*H186</f>
        <v>0</v>
      </c>
      <c r="Q186" s="227">
        <v>0.1295</v>
      </c>
      <c r="R186" s="227">
        <f>Q186*H186</f>
        <v>11.655000000000001</v>
      </c>
      <c r="S186" s="227">
        <v>0</v>
      </c>
      <c r="T186" s="228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9" t="s">
        <v>131</v>
      </c>
      <c r="AT186" s="229" t="s">
        <v>126</v>
      </c>
      <c r="AU186" s="229" t="s">
        <v>82</v>
      </c>
      <c r="AY186" s="17" t="s">
        <v>123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17" t="s">
        <v>80</v>
      </c>
      <c r="BK186" s="230">
        <f>ROUND(I186*H186,2)</f>
        <v>0</v>
      </c>
      <c r="BL186" s="17" t="s">
        <v>131</v>
      </c>
      <c r="BM186" s="229" t="s">
        <v>595</v>
      </c>
    </row>
    <row r="187" s="2" customFormat="1">
      <c r="A187" s="38"/>
      <c r="B187" s="39"/>
      <c r="C187" s="40"/>
      <c r="D187" s="231" t="s">
        <v>133</v>
      </c>
      <c r="E187" s="40"/>
      <c r="F187" s="232" t="s">
        <v>596</v>
      </c>
      <c r="G187" s="40"/>
      <c r="H187" s="40"/>
      <c r="I187" s="233"/>
      <c r="J187" s="40"/>
      <c r="K187" s="40"/>
      <c r="L187" s="44"/>
      <c r="M187" s="234"/>
      <c r="N187" s="235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133</v>
      </c>
      <c r="AU187" s="17" t="s">
        <v>82</v>
      </c>
    </row>
    <row r="188" s="13" customFormat="1">
      <c r="A188" s="13"/>
      <c r="B188" s="246"/>
      <c r="C188" s="247"/>
      <c r="D188" s="248" t="s">
        <v>140</v>
      </c>
      <c r="E188" s="249" t="s">
        <v>1</v>
      </c>
      <c r="F188" s="250" t="s">
        <v>519</v>
      </c>
      <c r="G188" s="247"/>
      <c r="H188" s="251">
        <v>90</v>
      </c>
      <c r="I188" s="252"/>
      <c r="J188" s="247"/>
      <c r="K188" s="247"/>
      <c r="L188" s="253"/>
      <c r="M188" s="254"/>
      <c r="N188" s="255"/>
      <c r="O188" s="255"/>
      <c r="P188" s="255"/>
      <c r="Q188" s="255"/>
      <c r="R188" s="255"/>
      <c r="S188" s="255"/>
      <c r="T188" s="256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7" t="s">
        <v>140</v>
      </c>
      <c r="AU188" s="257" t="s">
        <v>82</v>
      </c>
      <c r="AV188" s="13" t="s">
        <v>82</v>
      </c>
      <c r="AW188" s="13" t="s">
        <v>142</v>
      </c>
      <c r="AX188" s="13" t="s">
        <v>80</v>
      </c>
      <c r="AY188" s="257" t="s">
        <v>123</v>
      </c>
    </row>
    <row r="189" s="2" customFormat="1" ht="16.5" customHeight="1">
      <c r="A189" s="38"/>
      <c r="B189" s="39"/>
      <c r="C189" s="236" t="s">
        <v>323</v>
      </c>
      <c r="D189" s="236" t="s">
        <v>135</v>
      </c>
      <c r="E189" s="237" t="s">
        <v>597</v>
      </c>
      <c r="F189" s="238" t="s">
        <v>598</v>
      </c>
      <c r="G189" s="239" t="s">
        <v>129</v>
      </c>
      <c r="H189" s="240">
        <v>91.799999999999997</v>
      </c>
      <c r="I189" s="241"/>
      <c r="J189" s="242">
        <f>ROUND(I189*H189,2)</f>
        <v>0</v>
      </c>
      <c r="K189" s="238" t="s">
        <v>130</v>
      </c>
      <c r="L189" s="243"/>
      <c r="M189" s="244" t="s">
        <v>1</v>
      </c>
      <c r="N189" s="245" t="s">
        <v>37</v>
      </c>
      <c r="O189" s="91"/>
      <c r="P189" s="227">
        <f>O189*H189</f>
        <v>0</v>
      </c>
      <c r="Q189" s="227">
        <v>0.056120000000000003</v>
      </c>
      <c r="R189" s="227">
        <f>Q189*H189</f>
        <v>5.1518160000000002</v>
      </c>
      <c r="S189" s="227">
        <v>0</v>
      </c>
      <c r="T189" s="228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9" t="s">
        <v>138</v>
      </c>
      <c r="AT189" s="229" t="s">
        <v>135</v>
      </c>
      <c r="AU189" s="229" t="s">
        <v>82</v>
      </c>
      <c r="AY189" s="17" t="s">
        <v>123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17" t="s">
        <v>80</v>
      </c>
      <c r="BK189" s="230">
        <f>ROUND(I189*H189,2)</f>
        <v>0</v>
      </c>
      <c r="BL189" s="17" t="s">
        <v>131</v>
      </c>
      <c r="BM189" s="229" t="s">
        <v>599</v>
      </c>
    </row>
    <row r="190" s="13" customFormat="1">
      <c r="A190" s="13"/>
      <c r="B190" s="246"/>
      <c r="C190" s="247"/>
      <c r="D190" s="248" t="s">
        <v>140</v>
      </c>
      <c r="E190" s="247"/>
      <c r="F190" s="250" t="s">
        <v>600</v>
      </c>
      <c r="G190" s="247"/>
      <c r="H190" s="251">
        <v>91.799999999999997</v>
      </c>
      <c r="I190" s="252"/>
      <c r="J190" s="247"/>
      <c r="K190" s="247"/>
      <c r="L190" s="253"/>
      <c r="M190" s="254"/>
      <c r="N190" s="255"/>
      <c r="O190" s="255"/>
      <c r="P190" s="255"/>
      <c r="Q190" s="255"/>
      <c r="R190" s="255"/>
      <c r="S190" s="255"/>
      <c r="T190" s="25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7" t="s">
        <v>140</v>
      </c>
      <c r="AU190" s="257" t="s">
        <v>82</v>
      </c>
      <c r="AV190" s="13" t="s">
        <v>82</v>
      </c>
      <c r="AW190" s="13" t="s">
        <v>4</v>
      </c>
      <c r="AX190" s="13" t="s">
        <v>80</v>
      </c>
      <c r="AY190" s="257" t="s">
        <v>123</v>
      </c>
    </row>
    <row r="191" s="2" customFormat="1" ht="49.05" customHeight="1">
      <c r="A191" s="38"/>
      <c r="B191" s="39"/>
      <c r="C191" s="218" t="s">
        <v>330</v>
      </c>
      <c r="D191" s="218" t="s">
        <v>126</v>
      </c>
      <c r="E191" s="219" t="s">
        <v>601</v>
      </c>
      <c r="F191" s="220" t="s">
        <v>602</v>
      </c>
      <c r="G191" s="221" t="s">
        <v>129</v>
      </c>
      <c r="H191" s="222">
        <v>90</v>
      </c>
      <c r="I191" s="223"/>
      <c r="J191" s="224">
        <f>ROUND(I191*H191,2)</f>
        <v>0</v>
      </c>
      <c r="K191" s="220" t="s">
        <v>130</v>
      </c>
      <c r="L191" s="44"/>
      <c r="M191" s="225" t="s">
        <v>1</v>
      </c>
      <c r="N191" s="226" t="s">
        <v>37</v>
      </c>
      <c r="O191" s="91"/>
      <c r="P191" s="227">
        <f>O191*H191</f>
        <v>0</v>
      </c>
      <c r="Q191" s="227">
        <v>0.16849</v>
      </c>
      <c r="R191" s="227">
        <f>Q191*H191</f>
        <v>15.1641</v>
      </c>
      <c r="S191" s="227">
        <v>0</v>
      </c>
      <c r="T191" s="228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9" t="s">
        <v>131</v>
      </c>
      <c r="AT191" s="229" t="s">
        <v>126</v>
      </c>
      <c r="AU191" s="229" t="s">
        <v>82</v>
      </c>
      <c r="AY191" s="17" t="s">
        <v>123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7" t="s">
        <v>80</v>
      </c>
      <c r="BK191" s="230">
        <f>ROUND(I191*H191,2)</f>
        <v>0</v>
      </c>
      <c r="BL191" s="17" t="s">
        <v>131</v>
      </c>
      <c r="BM191" s="229" t="s">
        <v>603</v>
      </c>
    </row>
    <row r="192" s="2" customFormat="1">
      <c r="A192" s="38"/>
      <c r="B192" s="39"/>
      <c r="C192" s="40"/>
      <c r="D192" s="231" t="s">
        <v>133</v>
      </c>
      <c r="E192" s="40"/>
      <c r="F192" s="232" t="s">
        <v>604</v>
      </c>
      <c r="G192" s="40"/>
      <c r="H192" s="40"/>
      <c r="I192" s="233"/>
      <c r="J192" s="40"/>
      <c r="K192" s="40"/>
      <c r="L192" s="44"/>
      <c r="M192" s="234"/>
      <c r="N192" s="235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133</v>
      </c>
      <c r="AU192" s="17" t="s">
        <v>82</v>
      </c>
    </row>
    <row r="193" s="13" customFormat="1">
      <c r="A193" s="13"/>
      <c r="B193" s="246"/>
      <c r="C193" s="247"/>
      <c r="D193" s="248" t="s">
        <v>140</v>
      </c>
      <c r="E193" s="249" t="s">
        <v>1</v>
      </c>
      <c r="F193" s="250" t="s">
        <v>519</v>
      </c>
      <c r="G193" s="247"/>
      <c r="H193" s="251">
        <v>90</v>
      </c>
      <c r="I193" s="252"/>
      <c r="J193" s="247"/>
      <c r="K193" s="247"/>
      <c r="L193" s="253"/>
      <c r="M193" s="254"/>
      <c r="N193" s="255"/>
      <c r="O193" s="255"/>
      <c r="P193" s="255"/>
      <c r="Q193" s="255"/>
      <c r="R193" s="255"/>
      <c r="S193" s="255"/>
      <c r="T193" s="256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7" t="s">
        <v>140</v>
      </c>
      <c r="AU193" s="257" t="s">
        <v>82</v>
      </c>
      <c r="AV193" s="13" t="s">
        <v>82</v>
      </c>
      <c r="AW193" s="13" t="s">
        <v>142</v>
      </c>
      <c r="AX193" s="13" t="s">
        <v>80</v>
      </c>
      <c r="AY193" s="257" t="s">
        <v>123</v>
      </c>
    </row>
    <row r="194" s="2" customFormat="1" ht="16.5" customHeight="1">
      <c r="A194" s="38"/>
      <c r="B194" s="39"/>
      <c r="C194" s="236" t="s">
        <v>336</v>
      </c>
      <c r="D194" s="236" t="s">
        <v>135</v>
      </c>
      <c r="E194" s="237" t="s">
        <v>605</v>
      </c>
      <c r="F194" s="238" t="s">
        <v>606</v>
      </c>
      <c r="G194" s="239" t="s">
        <v>129</v>
      </c>
      <c r="H194" s="240">
        <v>91.799999999999997</v>
      </c>
      <c r="I194" s="241"/>
      <c r="J194" s="242">
        <f>ROUND(I194*H194,2)</f>
        <v>0</v>
      </c>
      <c r="K194" s="238" t="s">
        <v>130</v>
      </c>
      <c r="L194" s="243"/>
      <c r="M194" s="244" t="s">
        <v>1</v>
      </c>
      <c r="N194" s="245" t="s">
        <v>37</v>
      </c>
      <c r="O194" s="91"/>
      <c r="P194" s="227">
        <f>O194*H194</f>
        <v>0</v>
      </c>
      <c r="Q194" s="227">
        <v>0.105</v>
      </c>
      <c r="R194" s="227">
        <f>Q194*H194</f>
        <v>9.6389999999999993</v>
      </c>
      <c r="S194" s="227">
        <v>0</v>
      </c>
      <c r="T194" s="228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9" t="s">
        <v>138</v>
      </c>
      <c r="AT194" s="229" t="s">
        <v>135</v>
      </c>
      <c r="AU194" s="229" t="s">
        <v>82</v>
      </c>
      <c r="AY194" s="17" t="s">
        <v>123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17" t="s">
        <v>80</v>
      </c>
      <c r="BK194" s="230">
        <f>ROUND(I194*H194,2)</f>
        <v>0</v>
      </c>
      <c r="BL194" s="17" t="s">
        <v>131</v>
      </c>
      <c r="BM194" s="229" t="s">
        <v>607</v>
      </c>
    </row>
    <row r="195" s="13" customFormat="1">
      <c r="A195" s="13"/>
      <c r="B195" s="246"/>
      <c r="C195" s="247"/>
      <c r="D195" s="248" t="s">
        <v>140</v>
      </c>
      <c r="E195" s="247"/>
      <c r="F195" s="250" t="s">
        <v>600</v>
      </c>
      <c r="G195" s="247"/>
      <c r="H195" s="251">
        <v>91.799999999999997</v>
      </c>
      <c r="I195" s="252"/>
      <c r="J195" s="247"/>
      <c r="K195" s="247"/>
      <c r="L195" s="253"/>
      <c r="M195" s="254"/>
      <c r="N195" s="255"/>
      <c r="O195" s="255"/>
      <c r="P195" s="255"/>
      <c r="Q195" s="255"/>
      <c r="R195" s="255"/>
      <c r="S195" s="255"/>
      <c r="T195" s="25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7" t="s">
        <v>140</v>
      </c>
      <c r="AU195" s="257" t="s">
        <v>82</v>
      </c>
      <c r="AV195" s="13" t="s">
        <v>82</v>
      </c>
      <c r="AW195" s="13" t="s">
        <v>4</v>
      </c>
      <c r="AX195" s="13" t="s">
        <v>80</v>
      </c>
      <c r="AY195" s="257" t="s">
        <v>123</v>
      </c>
    </row>
    <row r="196" s="2" customFormat="1" ht="55.5" customHeight="1">
      <c r="A196" s="38"/>
      <c r="B196" s="39"/>
      <c r="C196" s="218" t="s">
        <v>340</v>
      </c>
      <c r="D196" s="218" t="s">
        <v>126</v>
      </c>
      <c r="E196" s="219" t="s">
        <v>608</v>
      </c>
      <c r="F196" s="220" t="s">
        <v>609</v>
      </c>
      <c r="G196" s="221" t="s">
        <v>333</v>
      </c>
      <c r="H196" s="222">
        <v>4</v>
      </c>
      <c r="I196" s="223"/>
      <c r="J196" s="224">
        <f>ROUND(I196*H196,2)</f>
        <v>0</v>
      </c>
      <c r="K196" s="220" t="s">
        <v>130</v>
      </c>
      <c r="L196" s="44"/>
      <c r="M196" s="225" t="s">
        <v>1</v>
      </c>
      <c r="N196" s="226" t="s">
        <v>37</v>
      </c>
      <c r="O196" s="91"/>
      <c r="P196" s="227">
        <f>O196*H196</f>
        <v>0</v>
      </c>
      <c r="Q196" s="227">
        <v>0</v>
      </c>
      <c r="R196" s="227">
        <f>Q196*H196</f>
        <v>0</v>
      </c>
      <c r="S196" s="227">
        <v>0.082000000000000003</v>
      </c>
      <c r="T196" s="228">
        <f>S196*H196</f>
        <v>0.32800000000000001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9" t="s">
        <v>131</v>
      </c>
      <c r="AT196" s="229" t="s">
        <v>126</v>
      </c>
      <c r="AU196" s="229" t="s">
        <v>82</v>
      </c>
      <c r="AY196" s="17" t="s">
        <v>123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17" t="s">
        <v>80</v>
      </c>
      <c r="BK196" s="230">
        <f>ROUND(I196*H196,2)</f>
        <v>0</v>
      </c>
      <c r="BL196" s="17" t="s">
        <v>131</v>
      </c>
      <c r="BM196" s="229" t="s">
        <v>610</v>
      </c>
    </row>
    <row r="197" s="2" customFormat="1">
      <c r="A197" s="38"/>
      <c r="B197" s="39"/>
      <c r="C197" s="40"/>
      <c r="D197" s="231" t="s">
        <v>133</v>
      </c>
      <c r="E197" s="40"/>
      <c r="F197" s="232" t="s">
        <v>611</v>
      </c>
      <c r="G197" s="40"/>
      <c r="H197" s="40"/>
      <c r="I197" s="233"/>
      <c r="J197" s="40"/>
      <c r="K197" s="40"/>
      <c r="L197" s="44"/>
      <c r="M197" s="234"/>
      <c r="N197" s="235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133</v>
      </c>
      <c r="AU197" s="17" t="s">
        <v>82</v>
      </c>
    </row>
    <row r="198" s="12" customFormat="1" ht="22.8" customHeight="1">
      <c r="A198" s="12"/>
      <c r="B198" s="202"/>
      <c r="C198" s="203"/>
      <c r="D198" s="204" t="s">
        <v>71</v>
      </c>
      <c r="E198" s="216" t="s">
        <v>444</v>
      </c>
      <c r="F198" s="216" t="s">
        <v>445</v>
      </c>
      <c r="G198" s="203"/>
      <c r="H198" s="203"/>
      <c r="I198" s="206"/>
      <c r="J198" s="217">
        <f>BK198</f>
        <v>0</v>
      </c>
      <c r="K198" s="203"/>
      <c r="L198" s="208"/>
      <c r="M198" s="209"/>
      <c r="N198" s="210"/>
      <c r="O198" s="210"/>
      <c r="P198" s="211">
        <f>SUM(P199:P227)</f>
        <v>0</v>
      </c>
      <c r="Q198" s="210"/>
      <c r="R198" s="211">
        <f>SUM(R199:R227)</f>
        <v>0</v>
      </c>
      <c r="S198" s="210"/>
      <c r="T198" s="212">
        <f>SUM(T199:T227)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13" t="s">
        <v>80</v>
      </c>
      <c r="AT198" s="214" t="s">
        <v>71</v>
      </c>
      <c r="AU198" s="214" t="s">
        <v>80</v>
      </c>
      <c r="AY198" s="213" t="s">
        <v>123</v>
      </c>
      <c r="BK198" s="215">
        <f>SUM(BK199:BK227)</f>
        <v>0</v>
      </c>
    </row>
    <row r="199" s="2" customFormat="1" ht="37.8" customHeight="1">
      <c r="A199" s="38"/>
      <c r="B199" s="39"/>
      <c r="C199" s="218" t="s">
        <v>347</v>
      </c>
      <c r="D199" s="218" t="s">
        <v>126</v>
      </c>
      <c r="E199" s="219" t="s">
        <v>447</v>
      </c>
      <c r="F199" s="220" t="s">
        <v>448</v>
      </c>
      <c r="G199" s="221" t="s">
        <v>148</v>
      </c>
      <c r="H199" s="222">
        <v>214.77799999999999</v>
      </c>
      <c r="I199" s="223"/>
      <c r="J199" s="224">
        <f>ROUND(I199*H199,2)</f>
        <v>0</v>
      </c>
      <c r="K199" s="220" t="s">
        <v>130</v>
      </c>
      <c r="L199" s="44"/>
      <c r="M199" s="225" t="s">
        <v>1</v>
      </c>
      <c r="N199" s="226" t="s">
        <v>37</v>
      </c>
      <c r="O199" s="91"/>
      <c r="P199" s="227">
        <f>O199*H199</f>
        <v>0</v>
      </c>
      <c r="Q199" s="227">
        <v>0</v>
      </c>
      <c r="R199" s="227">
        <f>Q199*H199</f>
        <v>0</v>
      </c>
      <c r="S199" s="227">
        <v>0</v>
      </c>
      <c r="T199" s="228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9" t="s">
        <v>131</v>
      </c>
      <c r="AT199" s="229" t="s">
        <v>126</v>
      </c>
      <c r="AU199" s="229" t="s">
        <v>82</v>
      </c>
      <c r="AY199" s="17" t="s">
        <v>123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17" t="s">
        <v>80</v>
      </c>
      <c r="BK199" s="230">
        <f>ROUND(I199*H199,2)</f>
        <v>0</v>
      </c>
      <c r="BL199" s="17" t="s">
        <v>131</v>
      </c>
      <c r="BM199" s="229" t="s">
        <v>612</v>
      </c>
    </row>
    <row r="200" s="2" customFormat="1">
      <c r="A200" s="38"/>
      <c r="B200" s="39"/>
      <c r="C200" s="40"/>
      <c r="D200" s="231" t="s">
        <v>133</v>
      </c>
      <c r="E200" s="40"/>
      <c r="F200" s="232" t="s">
        <v>450</v>
      </c>
      <c r="G200" s="40"/>
      <c r="H200" s="40"/>
      <c r="I200" s="233"/>
      <c r="J200" s="40"/>
      <c r="K200" s="40"/>
      <c r="L200" s="44"/>
      <c r="M200" s="234"/>
      <c r="N200" s="235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133</v>
      </c>
      <c r="AU200" s="17" t="s">
        <v>82</v>
      </c>
    </row>
    <row r="201" s="14" customFormat="1">
      <c r="A201" s="14"/>
      <c r="B201" s="262"/>
      <c r="C201" s="263"/>
      <c r="D201" s="248" t="s">
        <v>140</v>
      </c>
      <c r="E201" s="264" t="s">
        <v>1</v>
      </c>
      <c r="F201" s="265" t="s">
        <v>451</v>
      </c>
      <c r="G201" s="263"/>
      <c r="H201" s="264" t="s">
        <v>1</v>
      </c>
      <c r="I201" s="266"/>
      <c r="J201" s="263"/>
      <c r="K201" s="263"/>
      <c r="L201" s="267"/>
      <c r="M201" s="268"/>
      <c r="N201" s="269"/>
      <c r="O201" s="269"/>
      <c r="P201" s="269"/>
      <c r="Q201" s="269"/>
      <c r="R201" s="269"/>
      <c r="S201" s="269"/>
      <c r="T201" s="270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71" t="s">
        <v>140</v>
      </c>
      <c r="AU201" s="271" t="s">
        <v>82</v>
      </c>
      <c r="AV201" s="14" t="s">
        <v>80</v>
      </c>
      <c r="AW201" s="14" t="s">
        <v>142</v>
      </c>
      <c r="AX201" s="14" t="s">
        <v>72</v>
      </c>
      <c r="AY201" s="271" t="s">
        <v>123</v>
      </c>
    </row>
    <row r="202" s="14" customFormat="1">
      <c r="A202" s="14"/>
      <c r="B202" s="262"/>
      <c r="C202" s="263"/>
      <c r="D202" s="248" t="s">
        <v>140</v>
      </c>
      <c r="E202" s="264" t="s">
        <v>1</v>
      </c>
      <c r="F202" s="265" t="s">
        <v>613</v>
      </c>
      <c r="G202" s="263"/>
      <c r="H202" s="264" t="s">
        <v>1</v>
      </c>
      <c r="I202" s="266"/>
      <c r="J202" s="263"/>
      <c r="K202" s="263"/>
      <c r="L202" s="267"/>
      <c r="M202" s="268"/>
      <c r="N202" s="269"/>
      <c r="O202" s="269"/>
      <c r="P202" s="269"/>
      <c r="Q202" s="269"/>
      <c r="R202" s="269"/>
      <c r="S202" s="269"/>
      <c r="T202" s="270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71" t="s">
        <v>140</v>
      </c>
      <c r="AU202" s="271" t="s">
        <v>82</v>
      </c>
      <c r="AV202" s="14" t="s">
        <v>80</v>
      </c>
      <c r="AW202" s="14" t="s">
        <v>142</v>
      </c>
      <c r="AX202" s="14" t="s">
        <v>72</v>
      </c>
      <c r="AY202" s="271" t="s">
        <v>123</v>
      </c>
    </row>
    <row r="203" s="14" customFormat="1">
      <c r="A203" s="14"/>
      <c r="B203" s="262"/>
      <c r="C203" s="263"/>
      <c r="D203" s="248" t="s">
        <v>140</v>
      </c>
      <c r="E203" s="264" t="s">
        <v>1</v>
      </c>
      <c r="F203" s="265" t="s">
        <v>453</v>
      </c>
      <c r="G203" s="263"/>
      <c r="H203" s="264" t="s">
        <v>1</v>
      </c>
      <c r="I203" s="266"/>
      <c r="J203" s="263"/>
      <c r="K203" s="263"/>
      <c r="L203" s="267"/>
      <c r="M203" s="268"/>
      <c r="N203" s="269"/>
      <c r="O203" s="269"/>
      <c r="P203" s="269"/>
      <c r="Q203" s="269"/>
      <c r="R203" s="269"/>
      <c r="S203" s="269"/>
      <c r="T203" s="270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71" t="s">
        <v>140</v>
      </c>
      <c r="AU203" s="271" t="s">
        <v>82</v>
      </c>
      <c r="AV203" s="14" t="s">
        <v>80</v>
      </c>
      <c r="AW203" s="14" t="s">
        <v>142</v>
      </c>
      <c r="AX203" s="14" t="s">
        <v>72</v>
      </c>
      <c r="AY203" s="271" t="s">
        <v>123</v>
      </c>
    </row>
    <row r="204" s="13" customFormat="1">
      <c r="A204" s="13"/>
      <c r="B204" s="246"/>
      <c r="C204" s="247"/>
      <c r="D204" s="248" t="s">
        <v>140</v>
      </c>
      <c r="E204" s="249" t="s">
        <v>1</v>
      </c>
      <c r="F204" s="250" t="s">
        <v>614</v>
      </c>
      <c r="G204" s="247"/>
      <c r="H204" s="251">
        <v>32.548000000000002</v>
      </c>
      <c r="I204" s="252"/>
      <c r="J204" s="247"/>
      <c r="K204" s="247"/>
      <c r="L204" s="253"/>
      <c r="M204" s="254"/>
      <c r="N204" s="255"/>
      <c r="O204" s="255"/>
      <c r="P204" s="255"/>
      <c r="Q204" s="255"/>
      <c r="R204" s="255"/>
      <c r="S204" s="255"/>
      <c r="T204" s="256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7" t="s">
        <v>140</v>
      </c>
      <c r="AU204" s="257" t="s">
        <v>82</v>
      </c>
      <c r="AV204" s="13" t="s">
        <v>82</v>
      </c>
      <c r="AW204" s="13" t="s">
        <v>142</v>
      </c>
      <c r="AX204" s="13" t="s">
        <v>72</v>
      </c>
      <c r="AY204" s="257" t="s">
        <v>123</v>
      </c>
    </row>
    <row r="205" s="13" customFormat="1">
      <c r="A205" s="13"/>
      <c r="B205" s="246"/>
      <c r="C205" s="247"/>
      <c r="D205" s="248" t="s">
        <v>140</v>
      </c>
      <c r="E205" s="249" t="s">
        <v>1</v>
      </c>
      <c r="F205" s="250" t="s">
        <v>615</v>
      </c>
      <c r="G205" s="247"/>
      <c r="H205" s="251">
        <v>106.48</v>
      </c>
      <c r="I205" s="252"/>
      <c r="J205" s="247"/>
      <c r="K205" s="247"/>
      <c r="L205" s="253"/>
      <c r="M205" s="254"/>
      <c r="N205" s="255"/>
      <c r="O205" s="255"/>
      <c r="P205" s="255"/>
      <c r="Q205" s="255"/>
      <c r="R205" s="255"/>
      <c r="S205" s="255"/>
      <c r="T205" s="25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7" t="s">
        <v>140</v>
      </c>
      <c r="AU205" s="257" t="s">
        <v>82</v>
      </c>
      <c r="AV205" s="13" t="s">
        <v>82</v>
      </c>
      <c r="AW205" s="13" t="s">
        <v>142</v>
      </c>
      <c r="AX205" s="13" t="s">
        <v>72</v>
      </c>
      <c r="AY205" s="257" t="s">
        <v>123</v>
      </c>
    </row>
    <row r="206" s="13" customFormat="1">
      <c r="A206" s="13"/>
      <c r="B206" s="246"/>
      <c r="C206" s="247"/>
      <c r="D206" s="248" t="s">
        <v>140</v>
      </c>
      <c r="E206" s="249" t="s">
        <v>1</v>
      </c>
      <c r="F206" s="250" t="s">
        <v>616</v>
      </c>
      <c r="G206" s="247"/>
      <c r="H206" s="251">
        <v>26.100000000000001</v>
      </c>
      <c r="I206" s="252"/>
      <c r="J206" s="247"/>
      <c r="K206" s="247"/>
      <c r="L206" s="253"/>
      <c r="M206" s="254"/>
      <c r="N206" s="255"/>
      <c r="O206" s="255"/>
      <c r="P206" s="255"/>
      <c r="Q206" s="255"/>
      <c r="R206" s="255"/>
      <c r="S206" s="255"/>
      <c r="T206" s="256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7" t="s">
        <v>140</v>
      </c>
      <c r="AU206" s="257" t="s">
        <v>82</v>
      </c>
      <c r="AV206" s="13" t="s">
        <v>82</v>
      </c>
      <c r="AW206" s="13" t="s">
        <v>142</v>
      </c>
      <c r="AX206" s="13" t="s">
        <v>72</v>
      </c>
      <c r="AY206" s="257" t="s">
        <v>123</v>
      </c>
    </row>
    <row r="207" s="13" customFormat="1">
      <c r="A207" s="13"/>
      <c r="B207" s="246"/>
      <c r="C207" s="247"/>
      <c r="D207" s="248" t="s">
        <v>140</v>
      </c>
      <c r="E207" s="249" t="s">
        <v>1</v>
      </c>
      <c r="F207" s="250" t="s">
        <v>617</v>
      </c>
      <c r="G207" s="247"/>
      <c r="H207" s="251">
        <v>18.449999999999999</v>
      </c>
      <c r="I207" s="252"/>
      <c r="J207" s="247"/>
      <c r="K207" s="247"/>
      <c r="L207" s="253"/>
      <c r="M207" s="254"/>
      <c r="N207" s="255"/>
      <c r="O207" s="255"/>
      <c r="P207" s="255"/>
      <c r="Q207" s="255"/>
      <c r="R207" s="255"/>
      <c r="S207" s="255"/>
      <c r="T207" s="25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7" t="s">
        <v>140</v>
      </c>
      <c r="AU207" s="257" t="s">
        <v>82</v>
      </c>
      <c r="AV207" s="13" t="s">
        <v>82</v>
      </c>
      <c r="AW207" s="13" t="s">
        <v>142</v>
      </c>
      <c r="AX207" s="13" t="s">
        <v>72</v>
      </c>
      <c r="AY207" s="257" t="s">
        <v>123</v>
      </c>
    </row>
    <row r="208" s="13" customFormat="1">
      <c r="A208" s="13"/>
      <c r="B208" s="246"/>
      <c r="C208" s="247"/>
      <c r="D208" s="248" t="s">
        <v>140</v>
      </c>
      <c r="E208" s="249" t="s">
        <v>1</v>
      </c>
      <c r="F208" s="250" t="s">
        <v>618</v>
      </c>
      <c r="G208" s="247"/>
      <c r="H208" s="251">
        <v>31.199999999999999</v>
      </c>
      <c r="I208" s="252"/>
      <c r="J208" s="247"/>
      <c r="K208" s="247"/>
      <c r="L208" s="253"/>
      <c r="M208" s="254"/>
      <c r="N208" s="255"/>
      <c r="O208" s="255"/>
      <c r="P208" s="255"/>
      <c r="Q208" s="255"/>
      <c r="R208" s="255"/>
      <c r="S208" s="255"/>
      <c r="T208" s="256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7" t="s">
        <v>140</v>
      </c>
      <c r="AU208" s="257" t="s">
        <v>82</v>
      </c>
      <c r="AV208" s="13" t="s">
        <v>82</v>
      </c>
      <c r="AW208" s="13" t="s">
        <v>142</v>
      </c>
      <c r="AX208" s="13" t="s">
        <v>72</v>
      </c>
      <c r="AY208" s="257" t="s">
        <v>123</v>
      </c>
    </row>
    <row r="209" s="15" customFormat="1">
      <c r="A209" s="15"/>
      <c r="B209" s="272"/>
      <c r="C209" s="273"/>
      <c r="D209" s="248" t="s">
        <v>140</v>
      </c>
      <c r="E209" s="274" t="s">
        <v>1</v>
      </c>
      <c r="F209" s="275" t="s">
        <v>166</v>
      </c>
      <c r="G209" s="273"/>
      <c r="H209" s="276">
        <v>214.77799999999999</v>
      </c>
      <c r="I209" s="277"/>
      <c r="J209" s="273"/>
      <c r="K209" s="273"/>
      <c r="L209" s="278"/>
      <c r="M209" s="279"/>
      <c r="N209" s="280"/>
      <c r="O209" s="280"/>
      <c r="P209" s="280"/>
      <c r="Q209" s="280"/>
      <c r="R209" s="280"/>
      <c r="S209" s="280"/>
      <c r="T209" s="281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82" t="s">
        <v>140</v>
      </c>
      <c r="AU209" s="282" t="s">
        <v>82</v>
      </c>
      <c r="AV209" s="15" t="s">
        <v>131</v>
      </c>
      <c r="AW209" s="15" t="s">
        <v>142</v>
      </c>
      <c r="AX209" s="15" t="s">
        <v>80</v>
      </c>
      <c r="AY209" s="282" t="s">
        <v>123</v>
      </c>
    </row>
    <row r="210" s="2" customFormat="1" ht="49.05" customHeight="1">
      <c r="A210" s="38"/>
      <c r="B210" s="39"/>
      <c r="C210" s="218" t="s">
        <v>352</v>
      </c>
      <c r="D210" s="218" t="s">
        <v>126</v>
      </c>
      <c r="E210" s="219" t="s">
        <v>462</v>
      </c>
      <c r="F210" s="220" t="s">
        <v>463</v>
      </c>
      <c r="G210" s="221" t="s">
        <v>148</v>
      </c>
      <c r="H210" s="222">
        <v>2362.558</v>
      </c>
      <c r="I210" s="223"/>
      <c r="J210" s="224">
        <f>ROUND(I210*H210,2)</f>
        <v>0</v>
      </c>
      <c r="K210" s="220" t="s">
        <v>130</v>
      </c>
      <c r="L210" s="44"/>
      <c r="M210" s="225" t="s">
        <v>1</v>
      </c>
      <c r="N210" s="226" t="s">
        <v>37</v>
      </c>
      <c r="O210" s="91"/>
      <c r="P210" s="227">
        <f>O210*H210</f>
        <v>0</v>
      </c>
      <c r="Q210" s="227">
        <v>0</v>
      </c>
      <c r="R210" s="227">
        <f>Q210*H210</f>
        <v>0</v>
      </c>
      <c r="S210" s="227">
        <v>0</v>
      </c>
      <c r="T210" s="228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9" t="s">
        <v>131</v>
      </c>
      <c r="AT210" s="229" t="s">
        <v>126</v>
      </c>
      <c r="AU210" s="229" t="s">
        <v>82</v>
      </c>
      <c r="AY210" s="17" t="s">
        <v>123</v>
      </c>
      <c r="BE210" s="230">
        <f>IF(N210="základní",J210,0)</f>
        <v>0</v>
      </c>
      <c r="BF210" s="230">
        <f>IF(N210="snížená",J210,0)</f>
        <v>0</v>
      </c>
      <c r="BG210" s="230">
        <f>IF(N210="zákl. přenesená",J210,0)</f>
        <v>0</v>
      </c>
      <c r="BH210" s="230">
        <f>IF(N210="sníž. přenesená",J210,0)</f>
        <v>0</v>
      </c>
      <c r="BI210" s="230">
        <f>IF(N210="nulová",J210,0)</f>
        <v>0</v>
      </c>
      <c r="BJ210" s="17" t="s">
        <v>80</v>
      </c>
      <c r="BK210" s="230">
        <f>ROUND(I210*H210,2)</f>
        <v>0</v>
      </c>
      <c r="BL210" s="17" t="s">
        <v>131</v>
      </c>
      <c r="BM210" s="229" t="s">
        <v>619</v>
      </c>
    </row>
    <row r="211" s="2" customFormat="1">
      <c r="A211" s="38"/>
      <c r="B211" s="39"/>
      <c r="C211" s="40"/>
      <c r="D211" s="231" t="s">
        <v>133</v>
      </c>
      <c r="E211" s="40"/>
      <c r="F211" s="232" t="s">
        <v>465</v>
      </c>
      <c r="G211" s="40"/>
      <c r="H211" s="40"/>
      <c r="I211" s="233"/>
      <c r="J211" s="40"/>
      <c r="K211" s="40"/>
      <c r="L211" s="44"/>
      <c r="M211" s="234"/>
      <c r="N211" s="235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133</v>
      </c>
      <c r="AU211" s="17" t="s">
        <v>82</v>
      </c>
    </row>
    <row r="212" s="13" customFormat="1">
      <c r="A212" s="13"/>
      <c r="B212" s="246"/>
      <c r="C212" s="247"/>
      <c r="D212" s="248" t="s">
        <v>140</v>
      </c>
      <c r="E212" s="249" t="s">
        <v>1</v>
      </c>
      <c r="F212" s="250" t="s">
        <v>620</v>
      </c>
      <c r="G212" s="247"/>
      <c r="H212" s="251">
        <v>2362.558</v>
      </c>
      <c r="I212" s="252"/>
      <c r="J212" s="247"/>
      <c r="K212" s="247"/>
      <c r="L212" s="253"/>
      <c r="M212" s="254"/>
      <c r="N212" s="255"/>
      <c r="O212" s="255"/>
      <c r="P212" s="255"/>
      <c r="Q212" s="255"/>
      <c r="R212" s="255"/>
      <c r="S212" s="255"/>
      <c r="T212" s="256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7" t="s">
        <v>140</v>
      </c>
      <c r="AU212" s="257" t="s">
        <v>82</v>
      </c>
      <c r="AV212" s="13" t="s">
        <v>82</v>
      </c>
      <c r="AW212" s="13" t="s">
        <v>142</v>
      </c>
      <c r="AX212" s="13" t="s">
        <v>80</v>
      </c>
      <c r="AY212" s="257" t="s">
        <v>123</v>
      </c>
    </row>
    <row r="213" s="2" customFormat="1" ht="37.8" customHeight="1">
      <c r="A213" s="38"/>
      <c r="B213" s="39"/>
      <c r="C213" s="218" t="s">
        <v>358</v>
      </c>
      <c r="D213" s="218" t="s">
        <v>126</v>
      </c>
      <c r="E213" s="219" t="s">
        <v>488</v>
      </c>
      <c r="F213" s="220" t="s">
        <v>489</v>
      </c>
      <c r="G213" s="221" t="s">
        <v>148</v>
      </c>
      <c r="H213" s="222">
        <v>214.77799999999999</v>
      </c>
      <c r="I213" s="223"/>
      <c r="J213" s="224">
        <f>ROUND(I213*H213,2)</f>
        <v>0</v>
      </c>
      <c r="K213" s="220" t="s">
        <v>130</v>
      </c>
      <c r="L213" s="44"/>
      <c r="M213" s="225" t="s">
        <v>1</v>
      </c>
      <c r="N213" s="226" t="s">
        <v>37</v>
      </c>
      <c r="O213" s="91"/>
      <c r="P213" s="227">
        <f>O213*H213</f>
        <v>0</v>
      </c>
      <c r="Q213" s="227">
        <v>0</v>
      </c>
      <c r="R213" s="227">
        <f>Q213*H213</f>
        <v>0</v>
      </c>
      <c r="S213" s="227">
        <v>0</v>
      </c>
      <c r="T213" s="228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9" t="s">
        <v>131</v>
      </c>
      <c r="AT213" s="229" t="s">
        <v>126</v>
      </c>
      <c r="AU213" s="229" t="s">
        <v>82</v>
      </c>
      <c r="AY213" s="17" t="s">
        <v>123</v>
      </c>
      <c r="BE213" s="230">
        <f>IF(N213="základní",J213,0)</f>
        <v>0</v>
      </c>
      <c r="BF213" s="230">
        <f>IF(N213="snížená",J213,0)</f>
        <v>0</v>
      </c>
      <c r="BG213" s="230">
        <f>IF(N213="zákl. přenesená",J213,0)</f>
        <v>0</v>
      </c>
      <c r="BH213" s="230">
        <f>IF(N213="sníž. přenesená",J213,0)</f>
        <v>0</v>
      </c>
      <c r="BI213" s="230">
        <f>IF(N213="nulová",J213,0)</f>
        <v>0</v>
      </c>
      <c r="BJ213" s="17" t="s">
        <v>80</v>
      </c>
      <c r="BK213" s="230">
        <f>ROUND(I213*H213,2)</f>
        <v>0</v>
      </c>
      <c r="BL213" s="17" t="s">
        <v>131</v>
      </c>
      <c r="BM213" s="229" t="s">
        <v>621</v>
      </c>
    </row>
    <row r="214" s="2" customFormat="1">
      <c r="A214" s="38"/>
      <c r="B214" s="39"/>
      <c r="C214" s="40"/>
      <c r="D214" s="231" t="s">
        <v>133</v>
      </c>
      <c r="E214" s="40"/>
      <c r="F214" s="232" t="s">
        <v>491</v>
      </c>
      <c r="G214" s="40"/>
      <c r="H214" s="40"/>
      <c r="I214" s="233"/>
      <c r="J214" s="40"/>
      <c r="K214" s="40"/>
      <c r="L214" s="44"/>
      <c r="M214" s="234"/>
      <c r="N214" s="235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133</v>
      </c>
      <c r="AU214" s="17" t="s">
        <v>82</v>
      </c>
    </row>
    <row r="215" s="2" customFormat="1" ht="44.25" customHeight="1">
      <c r="A215" s="38"/>
      <c r="B215" s="39"/>
      <c r="C215" s="218" t="s">
        <v>363</v>
      </c>
      <c r="D215" s="218" t="s">
        <v>126</v>
      </c>
      <c r="E215" s="219" t="s">
        <v>622</v>
      </c>
      <c r="F215" s="220" t="s">
        <v>623</v>
      </c>
      <c r="G215" s="221" t="s">
        <v>148</v>
      </c>
      <c r="H215" s="222">
        <v>75.75</v>
      </c>
      <c r="I215" s="223"/>
      <c r="J215" s="224">
        <f>ROUND(I215*H215,2)</f>
        <v>0</v>
      </c>
      <c r="K215" s="220" t="s">
        <v>130</v>
      </c>
      <c r="L215" s="44"/>
      <c r="M215" s="225" t="s">
        <v>1</v>
      </c>
      <c r="N215" s="226" t="s">
        <v>37</v>
      </c>
      <c r="O215" s="91"/>
      <c r="P215" s="227">
        <f>O215*H215</f>
        <v>0</v>
      </c>
      <c r="Q215" s="227">
        <v>0</v>
      </c>
      <c r="R215" s="227">
        <f>Q215*H215</f>
        <v>0</v>
      </c>
      <c r="S215" s="227">
        <v>0</v>
      </c>
      <c r="T215" s="228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9" t="s">
        <v>131</v>
      </c>
      <c r="AT215" s="229" t="s">
        <v>126</v>
      </c>
      <c r="AU215" s="229" t="s">
        <v>82</v>
      </c>
      <c r="AY215" s="17" t="s">
        <v>123</v>
      </c>
      <c r="BE215" s="230">
        <f>IF(N215="základní",J215,0)</f>
        <v>0</v>
      </c>
      <c r="BF215" s="230">
        <f>IF(N215="snížená",J215,0)</f>
        <v>0</v>
      </c>
      <c r="BG215" s="230">
        <f>IF(N215="zákl. přenesená",J215,0)</f>
        <v>0</v>
      </c>
      <c r="BH215" s="230">
        <f>IF(N215="sníž. přenesená",J215,0)</f>
        <v>0</v>
      </c>
      <c r="BI215" s="230">
        <f>IF(N215="nulová",J215,0)</f>
        <v>0</v>
      </c>
      <c r="BJ215" s="17" t="s">
        <v>80</v>
      </c>
      <c r="BK215" s="230">
        <f>ROUND(I215*H215,2)</f>
        <v>0</v>
      </c>
      <c r="BL215" s="17" t="s">
        <v>131</v>
      </c>
      <c r="BM215" s="229" t="s">
        <v>624</v>
      </c>
    </row>
    <row r="216" s="2" customFormat="1">
      <c r="A216" s="38"/>
      <c r="B216" s="39"/>
      <c r="C216" s="40"/>
      <c r="D216" s="231" t="s">
        <v>133</v>
      </c>
      <c r="E216" s="40"/>
      <c r="F216" s="232" t="s">
        <v>625</v>
      </c>
      <c r="G216" s="40"/>
      <c r="H216" s="40"/>
      <c r="I216" s="233"/>
      <c r="J216" s="40"/>
      <c r="K216" s="40"/>
      <c r="L216" s="44"/>
      <c r="M216" s="234"/>
      <c r="N216" s="235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133</v>
      </c>
      <c r="AU216" s="17" t="s">
        <v>82</v>
      </c>
    </row>
    <row r="217" s="13" customFormat="1">
      <c r="A217" s="13"/>
      <c r="B217" s="246"/>
      <c r="C217" s="247"/>
      <c r="D217" s="248" t="s">
        <v>140</v>
      </c>
      <c r="E217" s="249" t="s">
        <v>1</v>
      </c>
      <c r="F217" s="250" t="s">
        <v>626</v>
      </c>
      <c r="G217" s="247"/>
      <c r="H217" s="251">
        <v>26.100000000000001</v>
      </c>
      <c r="I217" s="252"/>
      <c r="J217" s="247"/>
      <c r="K217" s="247"/>
      <c r="L217" s="253"/>
      <c r="M217" s="254"/>
      <c r="N217" s="255"/>
      <c r="O217" s="255"/>
      <c r="P217" s="255"/>
      <c r="Q217" s="255"/>
      <c r="R217" s="255"/>
      <c r="S217" s="255"/>
      <c r="T217" s="256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57" t="s">
        <v>140</v>
      </c>
      <c r="AU217" s="257" t="s">
        <v>82</v>
      </c>
      <c r="AV217" s="13" t="s">
        <v>82</v>
      </c>
      <c r="AW217" s="13" t="s">
        <v>142</v>
      </c>
      <c r="AX217" s="13" t="s">
        <v>72</v>
      </c>
      <c r="AY217" s="257" t="s">
        <v>123</v>
      </c>
    </row>
    <row r="218" s="13" customFormat="1">
      <c r="A218" s="13"/>
      <c r="B218" s="246"/>
      <c r="C218" s="247"/>
      <c r="D218" s="248" t="s">
        <v>140</v>
      </c>
      <c r="E218" s="249" t="s">
        <v>1</v>
      </c>
      <c r="F218" s="250" t="s">
        <v>627</v>
      </c>
      <c r="G218" s="247"/>
      <c r="H218" s="251">
        <v>18.449999999999999</v>
      </c>
      <c r="I218" s="252"/>
      <c r="J218" s="247"/>
      <c r="K218" s="247"/>
      <c r="L218" s="253"/>
      <c r="M218" s="254"/>
      <c r="N218" s="255"/>
      <c r="O218" s="255"/>
      <c r="P218" s="255"/>
      <c r="Q218" s="255"/>
      <c r="R218" s="255"/>
      <c r="S218" s="255"/>
      <c r="T218" s="256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7" t="s">
        <v>140</v>
      </c>
      <c r="AU218" s="257" t="s">
        <v>82</v>
      </c>
      <c r="AV218" s="13" t="s">
        <v>82</v>
      </c>
      <c r="AW218" s="13" t="s">
        <v>142</v>
      </c>
      <c r="AX218" s="13" t="s">
        <v>72</v>
      </c>
      <c r="AY218" s="257" t="s">
        <v>123</v>
      </c>
    </row>
    <row r="219" s="13" customFormat="1">
      <c r="A219" s="13"/>
      <c r="B219" s="246"/>
      <c r="C219" s="247"/>
      <c r="D219" s="248" t="s">
        <v>140</v>
      </c>
      <c r="E219" s="249" t="s">
        <v>1</v>
      </c>
      <c r="F219" s="250" t="s">
        <v>628</v>
      </c>
      <c r="G219" s="247"/>
      <c r="H219" s="251">
        <v>31.199999999999999</v>
      </c>
      <c r="I219" s="252"/>
      <c r="J219" s="247"/>
      <c r="K219" s="247"/>
      <c r="L219" s="253"/>
      <c r="M219" s="254"/>
      <c r="N219" s="255"/>
      <c r="O219" s="255"/>
      <c r="P219" s="255"/>
      <c r="Q219" s="255"/>
      <c r="R219" s="255"/>
      <c r="S219" s="255"/>
      <c r="T219" s="256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7" t="s">
        <v>140</v>
      </c>
      <c r="AU219" s="257" t="s">
        <v>82</v>
      </c>
      <c r="AV219" s="13" t="s">
        <v>82</v>
      </c>
      <c r="AW219" s="13" t="s">
        <v>142</v>
      </c>
      <c r="AX219" s="13" t="s">
        <v>72</v>
      </c>
      <c r="AY219" s="257" t="s">
        <v>123</v>
      </c>
    </row>
    <row r="220" s="15" customFormat="1">
      <c r="A220" s="15"/>
      <c r="B220" s="272"/>
      <c r="C220" s="273"/>
      <c r="D220" s="248" t="s">
        <v>140</v>
      </c>
      <c r="E220" s="274" t="s">
        <v>1</v>
      </c>
      <c r="F220" s="275" t="s">
        <v>166</v>
      </c>
      <c r="G220" s="273"/>
      <c r="H220" s="276">
        <v>75.75</v>
      </c>
      <c r="I220" s="277"/>
      <c r="J220" s="273"/>
      <c r="K220" s="273"/>
      <c r="L220" s="278"/>
      <c r="M220" s="279"/>
      <c r="N220" s="280"/>
      <c r="O220" s="280"/>
      <c r="P220" s="280"/>
      <c r="Q220" s="280"/>
      <c r="R220" s="280"/>
      <c r="S220" s="280"/>
      <c r="T220" s="281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82" t="s">
        <v>140</v>
      </c>
      <c r="AU220" s="282" t="s">
        <v>82</v>
      </c>
      <c r="AV220" s="15" t="s">
        <v>131</v>
      </c>
      <c r="AW220" s="15" t="s">
        <v>142</v>
      </c>
      <c r="AX220" s="15" t="s">
        <v>80</v>
      </c>
      <c r="AY220" s="282" t="s">
        <v>123</v>
      </c>
    </row>
    <row r="221" s="2" customFormat="1" ht="44.25" customHeight="1">
      <c r="A221" s="38"/>
      <c r="B221" s="39"/>
      <c r="C221" s="218" t="s">
        <v>369</v>
      </c>
      <c r="D221" s="218" t="s">
        <v>126</v>
      </c>
      <c r="E221" s="219" t="s">
        <v>468</v>
      </c>
      <c r="F221" s="220" t="s">
        <v>469</v>
      </c>
      <c r="G221" s="221" t="s">
        <v>148</v>
      </c>
      <c r="H221" s="222">
        <v>32.548000000000002</v>
      </c>
      <c r="I221" s="223"/>
      <c r="J221" s="224">
        <f>ROUND(I221*H221,2)</f>
        <v>0</v>
      </c>
      <c r="K221" s="220" t="s">
        <v>130</v>
      </c>
      <c r="L221" s="44"/>
      <c r="M221" s="225" t="s">
        <v>1</v>
      </c>
      <c r="N221" s="226" t="s">
        <v>37</v>
      </c>
      <c r="O221" s="91"/>
      <c r="P221" s="227">
        <f>O221*H221</f>
        <v>0</v>
      </c>
      <c r="Q221" s="227">
        <v>0</v>
      </c>
      <c r="R221" s="227">
        <f>Q221*H221</f>
        <v>0</v>
      </c>
      <c r="S221" s="227">
        <v>0</v>
      </c>
      <c r="T221" s="228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9" t="s">
        <v>131</v>
      </c>
      <c r="AT221" s="229" t="s">
        <v>126</v>
      </c>
      <c r="AU221" s="229" t="s">
        <v>82</v>
      </c>
      <c r="AY221" s="17" t="s">
        <v>123</v>
      </c>
      <c r="BE221" s="230">
        <f>IF(N221="základní",J221,0)</f>
        <v>0</v>
      </c>
      <c r="BF221" s="230">
        <f>IF(N221="snížená",J221,0)</f>
        <v>0</v>
      </c>
      <c r="BG221" s="230">
        <f>IF(N221="zákl. přenesená",J221,0)</f>
        <v>0</v>
      </c>
      <c r="BH221" s="230">
        <f>IF(N221="sníž. přenesená",J221,0)</f>
        <v>0</v>
      </c>
      <c r="BI221" s="230">
        <f>IF(N221="nulová",J221,0)</f>
        <v>0</v>
      </c>
      <c r="BJ221" s="17" t="s">
        <v>80</v>
      </c>
      <c r="BK221" s="230">
        <f>ROUND(I221*H221,2)</f>
        <v>0</v>
      </c>
      <c r="BL221" s="17" t="s">
        <v>131</v>
      </c>
      <c r="BM221" s="229" t="s">
        <v>629</v>
      </c>
    </row>
    <row r="222" s="2" customFormat="1">
      <c r="A222" s="38"/>
      <c r="B222" s="39"/>
      <c r="C222" s="40"/>
      <c r="D222" s="231" t="s">
        <v>133</v>
      </c>
      <c r="E222" s="40"/>
      <c r="F222" s="232" t="s">
        <v>471</v>
      </c>
      <c r="G222" s="40"/>
      <c r="H222" s="40"/>
      <c r="I222" s="233"/>
      <c r="J222" s="40"/>
      <c r="K222" s="40"/>
      <c r="L222" s="44"/>
      <c r="M222" s="234"/>
      <c r="N222" s="235"/>
      <c r="O222" s="91"/>
      <c r="P222" s="91"/>
      <c r="Q222" s="91"/>
      <c r="R222" s="91"/>
      <c r="S222" s="91"/>
      <c r="T222" s="92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133</v>
      </c>
      <c r="AU222" s="17" t="s">
        <v>82</v>
      </c>
    </row>
    <row r="223" s="13" customFormat="1">
      <c r="A223" s="13"/>
      <c r="B223" s="246"/>
      <c r="C223" s="247"/>
      <c r="D223" s="248" t="s">
        <v>140</v>
      </c>
      <c r="E223" s="249" t="s">
        <v>1</v>
      </c>
      <c r="F223" s="250" t="s">
        <v>630</v>
      </c>
      <c r="G223" s="247"/>
      <c r="H223" s="251">
        <v>32.548000000000002</v>
      </c>
      <c r="I223" s="252"/>
      <c r="J223" s="247"/>
      <c r="K223" s="247"/>
      <c r="L223" s="253"/>
      <c r="M223" s="254"/>
      <c r="N223" s="255"/>
      <c r="O223" s="255"/>
      <c r="P223" s="255"/>
      <c r="Q223" s="255"/>
      <c r="R223" s="255"/>
      <c r="S223" s="255"/>
      <c r="T223" s="256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7" t="s">
        <v>140</v>
      </c>
      <c r="AU223" s="257" t="s">
        <v>82</v>
      </c>
      <c r="AV223" s="13" t="s">
        <v>82</v>
      </c>
      <c r="AW223" s="13" t="s">
        <v>142</v>
      </c>
      <c r="AX223" s="13" t="s">
        <v>72</v>
      </c>
      <c r="AY223" s="257" t="s">
        <v>123</v>
      </c>
    </row>
    <row r="224" s="15" customFormat="1">
      <c r="A224" s="15"/>
      <c r="B224" s="272"/>
      <c r="C224" s="273"/>
      <c r="D224" s="248" t="s">
        <v>140</v>
      </c>
      <c r="E224" s="274" t="s">
        <v>1</v>
      </c>
      <c r="F224" s="275" t="s">
        <v>166</v>
      </c>
      <c r="G224" s="273"/>
      <c r="H224" s="276">
        <v>32.548000000000002</v>
      </c>
      <c r="I224" s="277"/>
      <c r="J224" s="273"/>
      <c r="K224" s="273"/>
      <c r="L224" s="278"/>
      <c r="M224" s="279"/>
      <c r="N224" s="280"/>
      <c r="O224" s="280"/>
      <c r="P224" s="280"/>
      <c r="Q224" s="280"/>
      <c r="R224" s="280"/>
      <c r="S224" s="280"/>
      <c r="T224" s="281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82" t="s">
        <v>140</v>
      </c>
      <c r="AU224" s="282" t="s">
        <v>82</v>
      </c>
      <c r="AV224" s="15" t="s">
        <v>131</v>
      </c>
      <c r="AW224" s="15" t="s">
        <v>142</v>
      </c>
      <c r="AX224" s="15" t="s">
        <v>80</v>
      </c>
      <c r="AY224" s="282" t="s">
        <v>123</v>
      </c>
    </row>
    <row r="225" s="2" customFormat="1" ht="44.25" customHeight="1">
      <c r="A225" s="38"/>
      <c r="B225" s="39"/>
      <c r="C225" s="218" t="s">
        <v>374</v>
      </c>
      <c r="D225" s="218" t="s">
        <v>126</v>
      </c>
      <c r="E225" s="219" t="s">
        <v>473</v>
      </c>
      <c r="F225" s="220" t="s">
        <v>474</v>
      </c>
      <c r="G225" s="221" t="s">
        <v>148</v>
      </c>
      <c r="H225" s="222">
        <v>106.48</v>
      </c>
      <c r="I225" s="223"/>
      <c r="J225" s="224">
        <f>ROUND(I225*H225,2)</f>
        <v>0</v>
      </c>
      <c r="K225" s="220" t="s">
        <v>130</v>
      </c>
      <c r="L225" s="44"/>
      <c r="M225" s="225" t="s">
        <v>1</v>
      </c>
      <c r="N225" s="226" t="s">
        <v>37</v>
      </c>
      <c r="O225" s="91"/>
      <c r="P225" s="227">
        <f>O225*H225</f>
        <v>0</v>
      </c>
      <c r="Q225" s="227">
        <v>0</v>
      </c>
      <c r="R225" s="227">
        <f>Q225*H225</f>
        <v>0</v>
      </c>
      <c r="S225" s="227">
        <v>0</v>
      </c>
      <c r="T225" s="228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9" t="s">
        <v>131</v>
      </c>
      <c r="AT225" s="229" t="s">
        <v>126</v>
      </c>
      <c r="AU225" s="229" t="s">
        <v>82</v>
      </c>
      <c r="AY225" s="17" t="s">
        <v>123</v>
      </c>
      <c r="BE225" s="230">
        <f>IF(N225="základní",J225,0)</f>
        <v>0</v>
      </c>
      <c r="BF225" s="230">
        <f>IF(N225="snížená",J225,0)</f>
        <v>0</v>
      </c>
      <c r="BG225" s="230">
        <f>IF(N225="zákl. přenesená",J225,0)</f>
        <v>0</v>
      </c>
      <c r="BH225" s="230">
        <f>IF(N225="sníž. přenesená",J225,0)</f>
        <v>0</v>
      </c>
      <c r="BI225" s="230">
        <f>IF(N225="nulová",J225,0)</f>
        <v>0</v>
      </c>
      <c r="BJ225" s="17" t="s">
        <v>80</v>
      </c>
      <c r="BK225" s="230">
        <f>ROUND(I225*H225,2)</f>
        <v>0</v>
      </c>
      <c r="BL225" s="17" t="s">
        <v>131</v>
      </c>
      <c r="BM225" s="229" t="s">
        <v>631</v>
      </c>
    </row>
    <row r="226" s="2" customFormat="1">
      <c r="A226" s="38"/>
      <c r="B226" s="39"/>
      <c r="C226" s="40"/>
      <c r="D226" s="231" t="s">
        <v>133</v>
      </c>
      <c r="E226" s="40"/>
      <c r="F226" s="232" t="s">
        <v>476</v>
      </c>
      <c r="G226" s="40"/>
      <c r="H226" s="40"/>
      <c r="I226" s="233"/>
      <c r="J226" s="40"/>
      <c r="K226" s="40"/>
      <c r="L226" s="44"/>
      <c r="M226" s="234"/>
      <c r="N226" s="235"/>
      <c r="O226" s="91"/>
      <c r="P226" s="91"/>
      <c r="Q226" s="91"/>
      <c r="R226" s="91"/>
      <c r="S226" s="91"/>
      <c r="T226" s="92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133</v>
      </c>
      <c r="AU226" s="17" t="s">
        <v>82</v>
      </c>
    </row>
    <row r="227" s="13" customFormat="1">
      <c r="A227" s="13"/>
      <c r="B227" s="246"/>
      <c r="C227" s="247"/>
      <c r="D227" s="248" t="s">
        <v>140</v>
      </c>
      <c r="E227" s="249" t="s">
        <v>1</v>
      </c>
      <c r="F227" s="250" t="s">
        <v>632</v>
      </c>
      <c r="G227" s="247"/>
      <c r="H227" s="251">
        <v>106.48</v>
      </c>
      <c r="I227" s="252"/>
      <c r="J227" s="247"/>
      <c r="K227" s="247"/>
      <c r="L227" s="253"/>
      <c r="M227" s="254"/>
      <c r="N227" s="255"/>
      <c r="O227" s="255"/>
      <c r="P227" s="255"/>
      <c r="Q227" s="255"/>
      <c r="R227" s="255"/>
      <c r="S227" s="255"/>
      <c r="T227" s="256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7" t="s">
        <v>140</v>
      </c>
      <c r="AU227" s="257" t="s">
        <v>82</v>
      </c>
      <c r="AV227" s="13" t="s">
        <v>82</v>
      </c>
      <c r="AW227" s="13" t="s">
        <v>142</v>
      </c>
      <c r="AX227" s="13" t="s">
        <v>80</v>
      </c>
      <c r="AY227" s="257" t="s">
        <v>123</v>
      </c>
    </row>
    <row r="228" s="12" customFormat="1" ht="22.8" customHeight="1">
      <c r="A228" s="12"/>
      <c r="B228" s="202"/>
      <c r="C228" s="203"/>
      <c r="D228" s="204" t="s">
        <v>71</v>
      </c>
      <c r="E228" s="216" t="s">
        <v>143</v>
      </c>
      <c r="F228" s="216" t="s">
        <v>144</v>
      </c>
      <c r="G228" s="203"/>
      <c r="H228" s="203"/>
      <c r="I228" s="206"/>
      <c r="J228" s="217">
        <f>BK228</f>
        <v>0</v>
      </c>
      <c r="K228" s="203"/>
      <c r="L228" s="208"/>
      <c r="M228" s="209"/>
      <c r="N228" s="210"/>
      <c r="O228" s="210"/>
      <c r="P228" s="211">
        <f>SUM(P229:P230)</f>
        <v>0</v>
      </c>
      <c r="Q228" s="210"/>
      <c r="R228" s="211">
        <f>SUM(R229:R230)</f>
        <v>0</v>
      </c>
      <c r="S228" s="210"/>
      <c r="T228" s="212">
        <f>SUM(T229:T230)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13" t="s">
        <v>80</v>
      </c>
      <c r="AT228" s="214" t="s">
        <v>71</v>
      </c>
      <c r="AU228" s="214" t="s">
        <v>80</v>
      </c>
      <c r="AY228" s="213" t="s">
        <v>123</v>
      </c>
      <c r="BK228" s="215">
        <f>SUM(BK229:BK230)</f>
        <v>0</v>
      </c>
    </row>
    <row r="229" s="2" customFormat="1" ht="37.8" customHeight="1">
      <c r="A229" s="38"/>
      <c r="B229" s="39"/>
      <c r="C229" s="218" t="s">
        <v>633</v>
      </c>
      <c r="D229" s="218" t="s">
        <v>126</v>
      </c>
      <c r="E229" s="219" t="s">
        <v>634</v>
      </c>
      <c r="F229" s="220" t="s">
        <v>635</v>
      </c>
      <c r="G229" s="221" t="s">
        <v>148</v>
      </c>
      <c r="H229" s="222">
        <v>101.746</v>
      </c>
      <c r="I229" s="223"/>
      <c r="J229" s="224">
        <f>ROUND(I229*H229,2)</f>
        <v>0</v>
      </c>
      <c r="K229" s="220" t="s">
        <v>130</v>
      </c>
      <c r="L229" s="44"/>
      <c r="M229" s="225" t="s">
        <v>1</v>
      </c>
      <c r="N229" s="226" t="s">
        <v>37</v>
      </c>
      <c r="O229" s="91"/>
      <c r="P229" s="227">
        <f>O229*H229</f>
        <v>0</v>
      </c>
      <c r="Q229" s="227">
        <v>0</v>
      </c>
      <c r="R229" s="227">
        <f>Q229*H229</f>
        <v>0</v>
      </c>
      <c r="S229" s="227">
        <v>0</v>
      </c>
      <c r="T229" s="228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9" t="s">
        <v>131</v>
      </c>
      <c r="AT229" s="229" t="s">
        <v>126</v>
      </c>
      <c r="AU229" s="229" t="s">
        <v>82</v>
      </c>
      <c r="AY229" s="17" t="s">
        <v>123</v>
      </c>
      <c r="BE229" s="230">
        <f>IF(N229="základní",J229,0)</f>
        <v>0</v>
      </c>
      <c r="BF229" s="230">
        <f>IF(N229="snížená",J229,0)</f>
        <v>0</v>
      </c>
      <c r="BG229" s="230">
        <f>IF(N229="zákl. přenesená",J229,0)</f>
        <v>0</v>
      </c>
      <c r="BH229" s="230">
        <f>IF(N229="sníž. přenesená",J229,0)</f>
        <v>0</v>
      </c>
      <c r="BI229" s="230">
        <f>IF(N229="nulová",J229,0)</f>
        <v>0</v>
      </c>
      <c r="BJ229" s="17" t="s">
        <v>80</v>
      </c>
      <c r="BK229" s="230">
        <f>ROUND(I229*H229,2)</f>
        <v>0</v>
      </c>
      <c r="BL229" s="17" t="s">
        <v>131</v>
      </c>
      <c r="BM229" s="229" t="s">
        <v>636</v>
      </c>
    </row>
    <row r="230" s="2" customFormat="1">
      <c r="A230" s="38"/>
      <c r="B230" s="39"/>
      <c r="C230" s="40"/>
      <c r="D230" s="231" t="s">
        <v>133</v>
      </c>
      <c r="E230" s="40"/>
      <c r="F230" s="232" t="s">
        <v>637</v>
      </c>
      <c r="G230" s="40"/>
      <c r="H230" s="40"/>
      <c r="I230" s="233"/>
      <c r="J230" s="40"/>
      <c r="K230" s="40"/>
      <c r="L230" s="44"/>
      <c r="M230" s="234"/>
      <c r="N230" s="235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133</v>
      </c>
      <c r="AU230" s="17" t="s">
        <v>82</v>
      </c>
    </row>
    <row r="231" s="12" customFormat="1" ht="25.92" customHeight="1">
      <c r="A231" s="12"/>
      <c r="B231" s="202"/>
      <c r="C231" s="203"/>
      <c r="D231" s="204" t="s">
        <v>71</v>
      </c>
      <c r="E231" s="205" t="s">
        <v>135</v>
      </c>
      <c r="F231" s="205" t="s">
        <v>638</v>
      </c>
      <c r="G231" s="203"/>
      <c r="H231" s="203"/>
      <c r="I231" s="206"/>
      <c r="J231" s="207">
        <f>BK231</f>
        <v>0</v>
      </c>
      <c r="K231" s="203"/>
      <c r="L231" s="208"/>
      <c r="M231" s="209"/>
      <c r="N231" s="210"/>
      <c r="O231" s="210"/>
      <c r="P231" s="211">
        <f>P232+P240</f>
        <v>0</v>
      </c>
      <c r="Q231" s="210"/>
      <c r="R231" s="211">
        <f>R232+R240</f>
        <v>8.0839999999999996</v>
      </c>
      <c r="S231" s="210"/>
      <c r="T231" s="212">
        <f>T232+T240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13" t="s">
        <v>145</v>
      </c>
      <c r="AT231" s="214" t="s">
        <v>71</v>
      </c>
      <c r="AU231" s="214" t="s">
        <v>72</v>
      </c>
      <c r="AY231" s="213" t="s">
        <v>123</v>
      </c>
      <c r="BK231" s="215">
        <f>BK232+BK240</f>
        <v>0</v>
      </c>
    </row>
    <row r="232" s="12" customFormat="1" ht="22.8" customHeight="1">
      <c r="A232" s="12"/>
      <c r="B232" s="202"/>
      <c r="C232" s="203"/>
      <c r="D232" s="204" t="s">
        <v>71</v>
      </c>
      <c r="E232" s="216" t="s">
        <v>639</v>
      </c>
      <c r="F232" s="216" t="s">
        <v>640</v>
      </c>
      <c r="G232" s="203"/>
      <c r="H232" s="203"/>
      <c r="I232" s="206"/>
      <c r="J232" s="217">
        <f>BK232</f>
        <v>0</v>
      </c>
      <c r="K232" s="203"/>
      <c r="L232" s="208"/>
      <c r="M232" s="209"/>
      <c r="N232" s="210"/>
      <c r="O232" s="210"/>
      <c r="P232" s="211">
        <f>SUM(P233:P239)</f>
        <v>0</v>
      </c>
      <c r="Q232" s="210"/>
      <c r="R232" s="211">
        <f>SUM(R233:R239)</f>
        <v>0</v>
      </c>
      <c r="S232" s="210"/>
      <c r="T232" s="212">
        <f>SUM(T233:T239)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13" t="s">
        <v>145</v>
      </c>
      <c r="AT232" s="214" t="s">
        <v>71</v>
      </c>
      <c r="AU232" s="214" t="s">
        <v>80</v>
      </c>
      <c r="AY232" s="213" t="s">
        <v>123</v>
      </c>
      <c r="BK232" s="215">
        <f>SUM(BK233:BK239)</f>
        <v>0</v>
      </c>
    </row>
    <row r="233" s="2" customFormat="1" ht="16.5" customHeight="1">
      <c r="A233" s="38"/>
      <c r="B233" s="39"/>
      <c r="C233" s="218" t="s">
        <v>641</v>
      </c>
      <c r="D233" s="218" t="s">
        <v>126</v>
      </c>
      <c r="E233" s="219" t="s">
        <v>642</v>
      </c>
      <c r="F233" s="220" t="s">
        <v>643</v>
      </c>
      <c r="G233" s="221" t="s">
        <v>644</v>
      </c>
      <c r="H233" s="222">
        <v>1</v>
      </c>
      <c r="I233" s="223"/>
      <c r="J233" s="224">
        <f>ROUND(I233*H233,2)</f>
        <v>0</v>
      </c>
      <c r="K233" s="220" t="s">
        <v>1</v>
      </c>
      <c r="L233" s="44"/>
      <c r="M233" s="225" t="s">
        <v>1</v>
      </c>
      <c r="N233" s="226" t="s">
        <v>37</v>
      </c>
      <c r="O233" s="91"/>
      <c r="P233" s="227">
        <f>O233*H233</f>
        <v>0</v>
      </c>
      <c r="Q233" s="227">
        <v>0</v>
      </c>
      <c r="R233" s="227">
        <f>Q233*H233</f>
        <v>0</v>
      </c>
      <c r="S233" s="227">
        <v>0</v>
      </c>
      <c r="T233" s="228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9" t="s">
        <v>80</v>
      </c>
      <c r="AT233" s="229" t="s">
        <v>126</v>
      </c>
      <c r="AU233" s="229" t="s">
        <v>82</v>
      </c>
      <c r="AY233" s="17" t="s">
        <v>123</v>
      </c>
      <c r="BE233" s="230">
        <f>IF(N233="základní",J233,0)</f>
        <v>0</v>
      </c>
      <c r="BF233" s="230">
        <f>IF(N233="snížená",J233,0)</f>
        <v>0</v>
      </c>
      <c r="BG233" s="230">
        <f>IF(N233="zákl. přenesená",J233,0)</f>
        <v>0</v>
      </c>
      <c r="BH233" s="230">
        <f>IF(N233="sníž. přenesená",J233,0)</f>
        <v>0</v>
      </c>
      <c r="BI233" s="230">
        <f>IF(N233="nulová",J233,0)</f>
        <v>0</v>
      </c>
      <c r="BJ233" s="17" t="s">
        <v>80</v>
      </c>
      <c r="BK233" s="230">
        <f>ROUND(I233*H233,2)</f>
        <v>0</v>
      </c>
      <c r="BL233" s="17" t="s">
        <v>80</v>
      </c>
      <c r="BM233" s="229" t="s">
        <v>645</v>
      </c>
    </row>
    <row r="234" s="14" customFormat="1">
      <c r="A234" s="14"/>
      <c r="B234" s="262"/>
      <c r="C234" s="263"/>
      <c r="D234" s="248" t="s">
        <v>140</v>
      </c>
      <c r="E234" s="264" t="s">
        <v>1</v>
      </c>
      <c r="F234" s="265" t="s">
        <v>646</v>
      </c>
      <c r="G234" s="263"/>
      <c r="H234" s="264" t="s">
        <v>1</v>
      </c>
      <c r="I234" s="266"/>
      <c r="J234" s="263"/>
      <c r="K234" s="263"/>
      <c r="L234" s="267"/>
      <c r="M234" s="268"/>
      <c r="N234" s="269"/>
      <c r="O234" s="269"/>
      <c r="P234" s="269"/>
      <c r="Q234" s="269"/>
      <c r="R234" s="269"/>
      <c r="S234" s="269"/>
      <c r="T234" s="270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71" t="s">
        <v>140</v>
      </c>
      <c r="AU234" s="271" t="s">
        <v>82</v>
      </c>
      <c r="AV234" s="14" t="s">
        <v>80</v>
      </c>
      <c r="AW234" s="14" t="s">
        <v>142</v>
      </c>
      <c r="AX234" s="14" t="s">
        <v>72</v>
      </c>
      <c r="AY234" s="271" t="s">
        <v>123</v>
      </c>
    </row>
    <row r="235" s="14" customFormat="1">
      <c r="A235" s="14"/>
      <c r="B235" s="262"/>
      <c r="C235" s="263"/>
      <c r="D235" s="248" t="s">
        <v>140</v>
      </c>
      <c r="E235" s="264" t="s">
        <v>1</v>
      </c>
      <c r="F235" s="265" t="s">
        <v>647</v>
      </c>
      <c r="G235" s="263"/>
      <c r="H235" s="264" t="s">
        <v>1</v>
      </c>
      <c r="I235" s="266"/>
      <c r="J235" s="263"/>
      <c r="K235" s="263"/>
      <c r="L235" s="267"/>
      <c r="M235" s="268"/>
      <c r="N235" s="269"/>
      <c r="O235" s="269"/>
      <c r="P235" s="269"/>
      <c r="Q235" s="269"/>
      <c r="R235" s="269"/>
      <c r="S235" s="269"/>
      <c r="T235" s="270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71" t="s">
        <v>140</v>
      </c>
      <c r="AU235" s="271" t="s">
        <v>82</v>
      </c>
      <c r="AV235" s="14" t="s">
        <v>80</v>
      </c>
      <c r="AW235" s="14" t="s">
        <v>142</v>
      </c>
      <c r="AX235" s="14" t="s">
        <v>72</v>
      </c>
      <c r="AY235" s="271" t="s">
        <v>123</v>
      </c>
    </row>
    <row r="236" s="14" customFormat="1">
      <c r="A236" s="14"/>
      <c r="B236" s="262"/>
      <c r="C236" s="263"/>
      <c r="D236" s="248" t="s">
        <v>140</v>
      </c>
      <c r="E236" s="264" t="s">
        <v>1</v>
      </c>
      <c r="F236" s="265" t="s">
        <v>648</v>
      </c>
      <c r="G236" s="263"/>
      <c r="H236" s="264" t="s">
        <v>1</v>
      </c>
      <c r="I236" s="266"/>
      <c r="J236" s="263"/>
      <c r="K236" s="263"/>
      <c r="L236" s="267"/>
      <c r="M236" s="268"/>
      <c r="N236" s="269"/>
      <c r="O236" s="269"/>
      <c r="P236" s="269"/>
      <c r="Q236" s="269"/>
      <c r="R236" s="269"/>
      <c r="S236" s="269"/>
      <c r="T236" s="270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71" t="s">
        <v>140</v>
      </c>
      <c r="AU236" s="271" t="s">
        <v>82</v>
      </c>
      <c r="AV236" s="14" t="s">
        <v>80</v>
      </c>
      <c r="AW236" s="14" t="s">
        <v>142</v>
      </c>
      <c r="AX236" s="14" t="s">
        <v>72</v>
      </c>
      <c r="AY236" s="271" t="s">
        <v>123</v>
      </c>
    </row>
    <row r="237" s="14" customFormat="1">
      <c r="A237" s="14"/>
      <c r="B237" s="262"/>
      <c r="C237" s="263"/>
      <c r="D237" s="248" t="s">
        <v>140</v>
      </c>
      <c r="E237" s="264" t="s">
        <v>1</v>
      </c>
      <c r="F237" s="265" t="s">
        <v>649</v>
      </c>
      <c r="G237" s="263"/>
      <c r="H237" s="264" t="s">
        <v>1</v>
      </c>
      <c r="I237" s="266"/>
      <c r="J237" s="263"/>
      <c r="K237" s="263"/>
      <c r="L237" s="267"/>
      <c r="M237" s="268"/>
      <c r="N237" s="269"/>
      <c r="O237" s="269"/>
      <c r="P237" s="269"/>
      <c r="Q237" s="269"/>
      <c r="R237" s="269"/>
      <c r="S237" s="269"/>
      <c r="T237" s="270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71" t="s">
        <v>140</v>
      </c>
      <c r="AU237" s="271" t="s">
        <v>82</v>
      </c>
      <c r="AV237" s="14" t="s">
        <v>80</v>
      </c>
      <c r="AW237" s="14" t="s">
        <v>142</v>
      </c>
      <c r="AX237" s="14" t="s">
        <v>72</v>
      </c>
      <c r="AY237" s="271" t="s">
        <v>123</v>
      </c>
    </row>
    <row r="238" s="14" customFormat="1">
      <c r="A238" s="14"/>
      <c r="B238" s="262"/>
      <c r="C238" s="263"/>
      <c r="D238" s="248" t="s">
        <v>140</v>
      </c>
      <c r="E238" s="264" t="s">
        <v>1</v>
      </c>
      <c r="F238" s="265" t="s">
        <v>650</v>
      </c>
      <c r="G238" s="263"/>
      <c r="H238" s="264" t="s">
        <v>1</v>
      </c>
      <c r="I238" s="266"/>
      <c r="J238" s="263"/>
      <c r="K238" s="263"/>
      <c r="L238" s="267"/>
      <c r="M238" s="268"/>
      <c r="N238" s="269"/>
      <c r="O238" s="269"/>
      <c r="P238" s="269"/>
      <c r="Q238" s="269"/>
      <c r="R238" s="269"/>
      <c r="S238" s="269"/>
      <c r="T238" s="270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71" t="s">
        <v>140</v>
      </c>
      <c r="AU238" s="271" t="s">
        <v>82</v>
      </c>
      <c r="AV238" s="14" t="s">
        <v>80</v>
      </c>
      <c r="AW238" s="14" t="s">
        <v>142</v>
      </c>
      <c r="AX238" s="14" t="s">
        <v>72</v>
      </c>
      <c r="AY238" s="271" t="s">
        <v>123</v>
      </c>
    </row>
    <row r="239" s="13" customFormat="1">
      <c r="A239" s="13"/>
      <c r="B239" s="246"/>
      <c r="C239" s="247"/>
      <c r="D239" s="248" t="s">
        <v>140</v>
      </c>
      <c r="E239" s="249" t="s">
        <v>1</v>
      </c>
      <c r="F239" s="250" t="s">
        <v>651</v>
      </c>
      <c r="G239" s="247"/>
      <c r="H239" s="251">
        <v>1</v>
      </c>
      <c r="I239" s="252"/>
      <c r="J239" s="247"/>
      <c r="K239" s="247"/>
      <c r="L239" s="253"/>
      <c r="M239" s="254"/>
      <c r="N239" s="255"/>
      <c r="O239" s="255"/>
      <c r="P239" s="255"/>
      <c r="Q239" s="255"/>
      <c r="R239" s="255"/>
      <c r="S239" s="255"/>
      <c r="T239" s="256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57" t="s">
        <v>140</v>
      </c>
      <c r="AU239" s="257" t="s">
        <v>82</v>
      </c>
      <c r="AV239" s="13" t="s">
        <v>82</v>
      </c>
      <c r="AW239" s="13" t="s">
        <v>142</v>
      </c>
      <c r="AX239" s="13" t="s">
        <v>80</v>
      </c>
      <c r="AY239" s="257" t="s">
        <v>123</v>
      </c>
    </row>
    <row r="240" s="12" customFormat="1" ht="22.8" customHeight="1">
      <c r="A240" s="12"/>
      <c r="B240" s="202"/>
      <c r="C240" s="203"/>
      <c r="D240" s="204" t="s">
        <v>71</v>
      </c>
      <c r="E240" s="216" t="s">
        <v>652</v>
      </c>
      <c r="F240" s="216" t="s">
        <v>653</v>
      </c>
      <c r="G240" s="203"/>
      <c r="H240" s="203"/>
      <c r="I240" s="206"/>
      <c r="J240" s="217">
        <f>BK240</f>
        <v>0</v>
      </c>
      <c r="K240" s="203"/>
      <c r="L240" s="208"/>
      <c r="M240" s="209"/>
      <c r="N240" s="210"/>
      <c r="O240" s="210"/>
      <c r="P240" s="211">
        <f>SUM(P241:P256)</f>
        <v>0</v>
      </c>
      <c r="Q240" s="210"/>
      <c r="R240" s="211">
        <f>SUM(R241:R256)</f>
        <v>8.0839999999999996</v>
      </c>
      <c r="S240" s="210"/>
      <c r="T240" s="212">
        <f>SUM(T241:T256)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13" t="s">
        <v>145</v>
      </c>
      <c r="AT240" s="214" t="s">
        <v>71</v>
      </c>
      <c r="AU240" s="214" t="s">
        <v>80</v>
      </c>
      <c r="AY240" s="213" t="s">
        <v>123</v>
      </c>
      <c r="BK240" s="215">
        <f>SUM(BK241:BK256)</f>
        <v>0</v>
      </c>
    </row>
    <row r="241" s="2" customFormat="1" ht="66.75" customHeight="1">
      <c r="A241" s="38"/>
      <c r="B241" s="39"/>
      <c r="C241" s="218" t="s">
        <v>379</v>
      </c>
      <c r="D241" s="218" t="s">
        <v>126</v>
      </c>
      <c r="E241" s="219" t="s">
        <v>654</v>
      </c>
      <c r="F241" s="220" t="s">
        <v>655</v>
      </c>
      <c r="G241" s="221" t="s">
        <v>129</v>
      </c>
      <c r="H241" s="222">
        <v>42</v>
      </c>
      <c r="I241" s="223"/>
      <c r="J241" s="224">
        <f>ROUND(I241*H241,2)</f>
        <v>0</v>
      </c>
      <c r="K241" s="220" t="s">
        <v>130</v>
      </c>
      <c r="L241" s="44"/>
      <c r="M241" s="225" t="s">
        <v>1</v>
      </c>
      <c r="N241" s="226" t="s">
        <v>37</v>
      </c>
      <c r="O241" s="91"/>
      <c r="P241" s="227">
        <f>O241*H241</f>
        <v>0</v>
      </c>
      <c r="Q241" s="227">
        <v>0</v>
      </c>
      <c r="R241" s="227">
        <f>Q241*H241</f>
        <v>0</v>
      </c>
      <c r="S241" s="227">
        <v>0</v>
      </c>
      <c r="T241" s="228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9" t="s">
        <v>656</v>
      </c>
      <c r="AT241" s="229" t="s">
        <v>126</v>
      </c>
      <c r="AU241" s="229" t="s">
        <v>82</v>
      </c>
      <c r="AY241" s="17" t="s">
        <v>123</v>
      </c>
      <c r="BE241" s="230">
        <f>IF(N241="základní",J241,0)</f>
        <v>0</v>
      </c>
      <c r="BF241" s="230">
        <f>IF(N241="snížená",J241,0)</f>
        <v>0</v>
      </c>
      <c r="BG241" s="230">
        <f>IF(N241="zákl. přenesená",J241,0)</f>
        <v>0</v>
      </c>
      <c r="BH241" s="230">
        <f>IF(N241="sníž. přenesená",J241,0)</f>
        <v>0</v>
      </c>
      <c r="BI241" s="230">
        <f>IF(N241="nulová",J241,0)</f>
        <v>0</v>
      </c>
      <c r="BJ241" s="17" t="s">
        <v>80</v>
      </c>
      <c r="BK241" s="230">
        <f>ROUND(I241*H241,2)</f>
        <v>0</v>
      </c>
      <c r="BL241" s="17" t="s">
        <v>656</v>
      </c>
      <c r="BM241" s="229" t="s">
        <v>657</v>
      </c>
    </row>
    <row r="242" s="2" customFormat="1">
      <c r="A242" s="38"/>
      <c r="B242" s="39"/>
      <c r="C242" s="40"/>
      <c r="D242" s="231" t="s">
        <v>133</v>
      </c>
      <c r="E242" s="40"/>
      <c r="F242" s="232" t="s">
        <v>658</v>
      </c>
      <c r="G242" s="40"/>
      <c r="H242" s="40"/>
      <c r="I242" s="233"/>
      <c r="J242" s="40"/>
      <c r="K242" s="40"/>
      <c r="L242" s="44"/>
      <c r="M242" s="234"/>
      <c r="N242" s="235"/>
      <c r="O242" s="91"/>
      <c r="P242" s="91"/>
      <c r="Q242" s="91"/>
      <c r="R242" s="91"/>
      <c r="S242" s="91"/>
      <c r="T242" s="92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133</v>
      </c>
      <c r="AU242" s="17" t="s">
        <v>82</v>
      </c>
    </row>
    <row r="243" s="13" customFormat="1">
      <c r="A243" s="13"/>
      <c r="B243" s="246"/>
      <c r="C243" s="247"/>
      <c r="D243" s="248" t="s">
        <v>140</v>
      </c>
      <c r="E243" s="249" t="s">
        <v>1</v>
      </c>
      <c r="F243" s="250" t="s">
        <v>446</v>
      </c>
      <c r="G243" s="247"/>
      <c r="H243" s="251">
        <v>42</v>
      </c>
      <c r="I243" s="252"/>
      <c r="J243" s="247"/>
      <c r="K243" s="247"/>
      <c r="L243" s="253"/>
      <c r="M243" s="254"/>
      <c r="N243" s="255"/>
      <c r="O243" s="255"/>
      <c r="P243" s="255"/>
      <c r="Q243" s="255"/>
      <c r="R243" s="255"/>
      <c r="S243" s="255"/>
      <c r="T243" s="256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7" t="s">
        <v>140</v>
      </c>
      <c r="AU243" s="257" t="s">
        <v>82</v>
      </c>
      <c r="AV243" s="13" t="s">
        <v>82</v>
      </c>
      <c r="AW243" s="13" t="s">
        <v>142</v>
      </c>
      <c r="AX243" s="13" t="s">
        <v>80</v>
      </c>
      <c r="AY243" s="257" t="s">
        <v>123</v>
      </c>
    </row>
    <row r="244" s="2" customFormat="1" ht="55.5" customHeight="1">
      <c r="A244" s="38"/>
      <c r="B244" s="39"/>
      <c r="C244" s="218" t="s">
        <v>395</v>
      </c>
      <c r="D244" s="218" t="s">
        <v>126</v>
      </c>
      <c r="E244" s="219" t="s">
        <v>659</v>
      </c>
      <c r="F244" s="220" t="s">
        <v>660</v>
      </c>
      <c r="G244" s="221" t="s">
        <v>129</v>
      </c>
      <c r="H244" s="222">
        <v>42</v>
      </c>
      <c r="I244" s="223"/>
      <c r="J244" s="224">
        <f>ROUND(I244*H244,2)</f>
        <v>0</v>
      </c>
      <c r="K244" s="220" t="s">
        <v>130</v>
      </c>
      <c r="L244" s="44"/>
      <c r="M244" s="225" t="s">
        <v>1</v>
      </c>
      <c r="N244" s="226" t="s">
        <v>37</v>
      </c>
      <c r="O244" s="91"/>
      <c r="P244" s="227">
        <f>O244*H244</f>
        <v>0</v>
      </c>
      <c r="Q244" s="227">
        <v>0</v>
      </c>
      <c r="R244" s="227">
        <f>Q244*H244</f>
        <v>0</v>
      </c>
      <c r="S244" s="227">
        <v>0</v>
      </c>
      <c r="T244" s="228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9" t="s">
        <v>656</v>
      </c>
      <c r="AT244" s="229" t="s">
        <v>126</v>
      </c>
      <c r="AU244" s="229" t="s">
        <v>82</v>
      </c>
      <c r="AY244" s="17" t="s">
        <v>123</v>
      </c>
      <c r="BE244" s="230">
        <f>IF(N244="základní",J244,0)</f>
        <v>0</v>
      </c>
      <c r="BF244" s="230">
        <f>IF(N244="snížená",J244,0)</f>
        <v>0</v>
      </c>
      <c r="BG244" s="230">
        <f>IF(N244="zákl. přenesená",J244,0)</f>
        <v>0</v>
      </c>
      <c r="BH244" s="230">
        <f>IF(N244="sníž. přenesená",J244,0)</f>
        <v>0</v>
      </c>
      <c r="BI244" s="230">
        <f>IF(N244="nulová",J244,0)</f>
        <v>0</v>
      </c>
      <c r="BJ244" s="17" t="s">
        <v>80</v>
      </c>
      <c r="BK244" s="230">
        <f>ROUND(I244*H244,2)</f>
        <v>0</v>
      </c>
      <c r="BL244" s="17" t="s">
        <v>656</v>
      </c>
      <c r="BM244" s="229" t="s">
        <v>661</v>
      </c>
    </row>
    <row r="245" s="2" customFormat="1">
      <c r="A245" s="38"/>
      <c r="B245" s="39"/>
      <c r="C245" s="40"/>
      <c r="D245" s="231" t="s">
        <v>133</v>
      </c>
      <c r="E245" s="40"/>
      <c r="F245" s="232" t="s">
        <v>662</v>
      </c>
      <c r="G245" s="40"/>
      <c r="H245" s="40"/>
      <c r="I245" s="233"/>
      <c r="J245" s="40"/>
      <c r="K245" s="40"/>
      <c r="L245" s="44"/>
      <c r="M245" s="234"/>
      <c r="N245" s="235"/>
      <c r="O245" s="91"/>
      <c r="P245" s="91"/>
      <c r="Q245" s="91"/>
      <c r="R245" s="91"/>
      <c r="S245" s="91"/>
      <c r="T245" s="92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133</v>
      </c>
      <c r="AU245" s="17" t="s">
        <v>82</v>
      </c>
    </row>
    <row r="246" s="13" customFormat="1">
      <c r="A246" s="13"/>
      <c r="B246" s="246"/>
      <c r="C246" s="247"/>
      <c r="D246" s="248" t="s">
        <v>140</v>
      </c>
      <c r="E246" s="249" t="s">
        <v>1</v>
      </c>
      <c r="F246" s="250" t="s">
        <v>446</v>
      </c>
      <c r="G246" s="247"/>
      <c r="H246" s="251">
        <v>42</v>
      </c>
      <c r="I246" s="252"/>
      <c r="J246" s="247"/>
      <c r="K246" s="247"/>
      <c r="L246" s="253"/>
      <c r="M246" s="254"/>
      <c r="N246" s="255"/>
      <c r="O246" s="255"/>
      <c r="P246" s="255"/>
      <c r="Q246" s="255"/>
      <c r="R246" s="255"/>
      <c r="S246" s="255"/>
      <c r="T246" s="256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57" t="s">
        <v>140</v>
      </c>
      <c r="AU246" s="257" t="s">
        <v>82</v>
      </c>
      <c r="AV246" s="13" t="s">
        <v>82</v>
      </c>
      <c r="AW246" s="13" t="s">
        <v>142</v>
      </c>
      <c r="AX246" s="13" t="s">
        <v>80</v>
      </c>
      <c r="AY246" s="257" t="s">
        <v>123</v>
      </c>
    </row>
    <row r="247" s="2" customFormat="1" ht="24.15" customHeight="1">
      <c r="A247" s="38"/>
      <c r="B247" s="39"/>
      <c r="C247" s="218" t="s">
        <v>401</v>
      </c>
      <c r="D247" s="218" t="s">
        <v>126</v>
      </c>
      <c r="E247" s="219" t="s">
        <v>663</v>
      </c>
      <c r="F247" s="220" t="s">
        <v>664</v>
      </c>
      <c r="G247" s="221" t="s">
        <v>201</v>
      </c>
      <c r="H247" s="222">
        <v>9.0299999999999994</v>
      </c>
      <c r="I247" s="223"/>
      <c r="J247" s="224">
        <f>ROUND(I247*H247,2)</f>
        <v>0</v>
      </c>
      <c r="K247" s="220" t="s">
        <v>130</v>
      </c>
      <c r="L247" s="44"/>
      <c r="M247" s="225" t="s">
        <v>1</v>
      </c>
      <c r="N247" s="226" t="s">
        <v>37</v>
      </c>
      <c r="O247" s="91"/>
      <c r="P247" s="227">
        <f>O247*H247</f>
        <v>0</v>
      </c>
      <c r="Q247" s="227">
        <v>0</v>
      </c>
      <c r="R247" s="227">
        <f>Q247*H247</f>
        <v>0</v>
      </c>
      <c r="S247" s="227">
        <v>0</v>
      </c>
      <c r="T247" s="228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9" t="s">
        <v>656</v>
      </c>
      <c r="AT247" s="229" t="s">
        <v>126</v>
      </c>
      <c r="AU247" s="229" t="s">
        <v>82</v>
      </c>
      <c r="AY247" s="17" t="s">
        <v>123</v>
      </c>
      <c r="BE247" s="230">
        <f>IF(N247="základní",J247,0)</f>
        <v>0</v>
      </c>
      <c r="BF247" s="230">
        <f>IF(N247="snížená",J247,0)</f>
        <v>0</v>
      </c>
      <c r="BG247" s="230">
        <f>IF(N247="zákl. přenesená",J247,0)</f>
        <v>0</v>
      </c>
      <c r="BH247" s="230">
        <f>IF(N247="sníž. přenesená",J247,0)</f>
        <v>0</v>
      </c>
      <c r="BI247" s="230">
        <f>IF(N247="nulová",J247,0)</f>
        <v>0</v>
      </c>
      <c r="BJ247" s="17" t="s">
        <v>80</v>
      </c>
      <c r="BK247" s="230">
        <f>ROUND(I247*H247,2)</f>
        <v>0</v>
      </c>
      <c r="BL247" s="17" t="s">
        <v>656</v>
      </c>
      <c r="BM247" s="229" t="s">
        <v>665</v>
      </c>
    </row>
    <row r="248" s="2" customFormat="1">
      <c r="A248" s="38"/>
      <c r="B248" s="39"/>
      <c r="C248" s="40"/>
      <c r="D248" s="231" t="s">
        <v>133</v>
      </c>
      <c r="E248" s="40"/>
      <c r="F248" s="232" t="s">
        <v>666</v>
      </c>
      <c r="G248" s="40"/>
      <c r="H248" s="40"/>
      <c r="I248" s="233"/>
      <c r="J248" s="40"/>
      <c r="K248" s="40"/>
      <c r="L248" s="44"/>
      <c r="M248" s="234"/>
      <c r="N248" s="235"/>
      <c r="O248" s="91"/>
      <c r="P248" s="91"/>
      <c r="Q248" s="91"/>
      <c r="R248" s="91"/>
      <c r="S248" s="91"/>
      <c r="T248" s="92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133</v>
      </c>
      <c r="AU248" s="17" t="s">
        <v>82</v>
      </c>
    </row>
    <row r="249" s="14" customFormat="1">
      <c r="A249" s="14"/>
      <c r="B249" s="262"/>
      <c r="C249" s="263"/>
      <c r="D249" s="248" t="s">
        <v>140</v>
      </c>
      <c r="E249" s="264" t="s">
        <v>1</v>
      </c>
      <c r="F249" s="265" t="s">
        <v>667</v>
      </c>
      <c r="G249" s="263"/>
      <c r="H249" s="264" t="s">
        <v>1</v>
      </c>
      <c r="I249" s="266"/>
      <c r="J249" s="263"/>
      <c r="K249" s="263"/>
      <c r="L249" s="267"/>
      <c r="M249" s="268"/>
      <c r="N249" s="269"/>
      <c r="O249" s="269"/>
      <c r="P249" s="269"/>
      <c r="Q249" s="269"/>
      <c r="R249" s="269"/>
      <c r="S249" s="269"/>
      <c r="T249" s="270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71" t="s">
        <v>140</v>
      </c>
      <c r="AU249" s="271" t="s">
        <v>82</v>
      </c>
      <c r="AV249" s="14" t="s">
        <v>80</v>
      </c>
      <c r="AW249" s="14" t="s">
        <v>142</v>
      </c>
      <c r="AX249" s="14" t="s">
        <v>72</v>
      </c>
      <c r="AY249" s="271" t="s">
        <v>123</v>
      </c>
    </row>
    <row r="250" s="13" customFormat="1">
      <c r="A250" s="13"/>
      <c r="B250" s="246"/>
      <c r="C250" s="247"/>
      <c r="D250" s="248" t="s">
        <v>140</v>
      </c>
      <c r="E250" s="249" t="s">
        <v>1</v>
      </c>
      <c r="F250" s="250" t="s">
        <v>668</v>
      </c>
      <c r="G250" s="247"/>
      <c r="H250" s="251">
        <v>9.0299999999999994</v>
      </c>
      <c r="I250" s="252"/>
      <c r="J250" s="247"/>
      <c r="K250" s="247"/>
      <c r="L250" s="253"/>
      <c r="M250" s="254"/>
      <c r="N250" s="255"/>
      <c r="O250" s="255"/>
      <c r="P250" s="255"/>
      <c r="Q250" s="255"/>
      <c r="R250" s="255"/>
      <c r="S250" s="255"/>
      <c r="T250" s="256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57" t="s">
        <v>140</v>
      </c>
      <c r="AU250" s="257" t="s">
        <v>82</v>
      </c>
      <c r="AV250" s="13" t="s">
        <v>82</v>
      </c>
      <c r="AW250" s="13" t="s">
        <v>142</v>
      </c>
      <c r="AX250" s="13" t="s">
        <v>80</v>
      </c>
      <c r="AY250" s="257" t="s">
        <v>123</v>
      </c>
    </row>
    <row r="251" s="2" customFormat="1" ht="49.05" customHeight="1">
      <c r="A251" s="38"/>
      <c r="B251" s="39"/>
      <c r="C251" s="218" t="s">
        <v>406</v>
      </c>
      <c r="D251" s="218" t="s">
        <v>126</v>
      </c>
      <c r="E251" s="219" t="s">
        <v>669</v>
      </c>
      <c r="F251" s="220" t="s">
        <v>670</v>
      </c>
      <c r="G251" s="221" t="s">
        <v>129</v>
      </c>
      <c r="H251" s="222">
        <v>86</v>
      </c>
      <c r="I251" s="223"/>
      <c r="J251" s="224">
        <f>ROUND(I251*H251,2)</f>
        <v>0</v>
      </c>
      <c r="K251" s="220" t="s">
        <v>130</v>
      </c>
      <c r="L251" s="44"/>
      <c r="M251" s="225" t="s">
        <v>1</v>
      </c>
      <c r="N251" s="226" t="s">
        <v>37</v>
      </c>
      <c r="O251" s="91"/>
      <c r="P251" s="227">
        <f>O251*H251</f>
        <v>0</v>
      </c>
      <c r="Q251" s="227">
        <v>0</v>
      </c>
      <c r="R251" s="227">
        <f>Q251*H251</f>
        <v>0</v>
      </c>
      <c r="S251" s="227">
        <v>0</v>
      </c>
      <c r="T251" s="228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9" t="s">
        <v>656</v>
      </c>
      <c r="AT251" s="229" t="s">
        <v>126</v>
      </c>
      <c r="AU251" s="229" t="s">
        <v>82</v>
      </c>
      <c r="AY251" s="17" t="s">
        <v>123</v>
      </c>
      <c r="BE251" s="230">
        <f>IF(N251="základní",J251,0)</f>
        <v>0</v>
      </c>
      <c r="BF251" s="230">
        <f>IF(N251="snížená",J251,0)</f>
        <v>0</v>
      </c>
      <c r="BG251" s="230">
        <f>IF(N251="zákl. přenesená",J251,0)</f>
        <v>0</v>
      </c>
      <c r="BH251" s="230">
        <f>IF(N251="sníž. přenesená",J251,0)</f>
        <v>0</v>
      </c>
      <c r="BI251" s="230">
        <f>IF(N251="nulová",J251,0)</f>
        <v>0</v>
      </c>
      <c r="BJ251" s="17" t="s">
        <v>80</v>
      </c>
      <c r="BK251" s="230">
        <f>ROUND(I251*H251,2)</f>
        <v>0</v>
      </c>
      <c r="BL251" s="17" t="s">
        <v>656</v>
      </c>
      <c r="BM251" s="229" t="s">
        <v>671</v>
      </c>
    </row>
    <row r="252" s="2" customFormat="1">
      <c r="A252" s="38"/>
      <c r="B252" s="39"/>
      <c r="C252" s="40"/>
      <c r="D252" s="231" t="s">
        <v>133</v>
      </c>
      <c r="E252" s="40"/>
      <c r="F252" s="232" t="s">
        <v>672</v>
      </c>
      <c r="G252" s="40"/>
      <c r="H252" s="40"/>
      <c r="I252" s="233"/>
      <c r="J252" s="40"/>
      <c r="K252" s="40"/>
      <c r="L252" s="44"/>
      <c r="M252" s="234"/>
      <c r="N252" s="235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133</v>
      </c>
      <c r="AU252" s="17" t="s">
        <v>82</v>
      </c>
    </row>
    <row r="253" s="13" customFormat="1">
      <c r="A253" s="13"/>
      <c r="B253" s="246"/>
      <c r="C253" s="247"/>
      <c r="D253" s="248" t="s">
        <v>140</v>
      </c>
      <c r="E253" s="249" t="s">
        <v>1</v>
      </c>
      <c r="F253" s="250" t="s">
        <v>673</v>
      </c>
      <c r="G253" s="247"/>
      <c r="H253" s="251">
        <v>86</v>
      </c>
      <c r="I253" s="252"/>
      <c r="J253" s="247"/>
      <c r="K253" s="247"/>
      <c r="L253" s="253"/>
      <c r="M253" s="254"/>
      <c r="N253" s="255"/>
      <c r="O253" s="255"/>
      <c r="P253" s="255"/>
      <c r="Q253" s="255"/>
      <c r="R253" s="255"/>
      <c r="S253" s="255"/>
      <c r="T253" s="256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57" t="s">
        <v>140</v>
      </c>
      <c r="AU253" s="257" t="s">
        <v>82</v>
      </c>
      <c r="AV253" s="13" t="s">
        <v>82</v>
      </c>
      <c r="AW253" s="13" t="s">
        <v>142</v>
      </c>
      <c r="AX253" s="13" t="s">
        <v>80</v>
      </c>
      <c r="AY253" s="257" t="s">
        <v>123</v>
      </c>
    </row>
    <row r="254" s="2" customFormat="1" ht="33" customHeight="1">
      <c r="A254" s="38"/>
      <c r="B254" s="39"/>
      <c r="C254" s="236" t="s">
        <v>412</v>
      </c>
      <c r="D254" s="236" t="s">
        <v>135</v>
      </c>
      <c r="E254" s="237" t="s">
        <v>674</v>
      </c>
      <c r="F254" s="238" t="s">
        <v>675</v>
      </c>
      <c r="G254" s="239" t="s">
        <v>129</v>
      </c>
      <c r="H254" s="240">
        <v>86</v>
      </c>
      <c r="I254" s="241"/>
      <c r="J254" s="242">
        <f>ROUND(I254*H254,2)</f>
        <v>0</v>
      </c>
      <c r="K254" s="238" t="s">
        <v>1</v>
      </c>
      <c r="L254" s="243"/>
      <c r="M254" s="244" t="s">
        <v>1</v>
      </c>
      <c r="N254" s="245" t="s">
        <v>37</v>
      </c>
      <c r="O254" s="91"/>
      <c r="P254" s="227">
        <f>O254*H254</f>
        <v>0</v>
      </c>
      <c r="Q254" s="227">
        <v>0.094</v>
      </c>
      <c r="R254" s="227">
        <f>Q254*H254</f>
        <v>8.0839999999999996</v>
      </c>
      <c r="S254" s="227">
        <v>0</v>
      </c>
      <c r="T254" s="228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9" t="s">
        <v>676</v>
      </c>
      <c r="AT254" s="229" t="s">
        <v>135</v>
      </c>
      <c r="AU254" s="229" t="s">
        <v>82</v>
      </c>
      <c r="AY254" s="17" t="s">
        <v>123</v>
      </c>
      <c r="BE254" s="230">
        <f>IF(N254="základní",J254,0)</f>
        <v>0</v>
      </c>
      <c r="BF254" s="230">
        <f>IF(N254="snížená",J254,0)</f>
        <v>0</v>
      </c>
      <c r="BG254" s="230">
        <f>IF(N254="zákl. přenesená",J254,0)</f>
        <v>0</v>
      </c>
      <c r="BH254" s="230">
        <f>IF(N254="sníž. přenesená",J254,0)</f>
        <v>0</v>
      </c>
      <c r="BI254" s="230">
        <f>IF(N254="nulová",J254,0)</f>
        <v>0</v>
      </c>
      <c r="BJ254" s="17" t="s">
        <v>80</v>
      </c>
      <c r="BK254" s="230">
        <f>ROUND(I254*H254,2)</f>
        <v>0</v>
      </c>
      <c r="BL254" s="17" t="s">
        <v>676</v>
      </c>
      <c r="BM254" s="229" t="s">
        <v>677</v>
      </c>
    </row>
    <row r="255" s="13" customFormat="1">
      <c r="A255" s="13"/>
      <c r="B255" s="246"/>
      <c r="C255" s="247"/>
      <c r="D255" s="248" t="s">
        <v>140</v>
      </c>
      <c r="E255" s="247"/>
      <c r="F255" s="250" t="s">
        <v>678</v>
      </c>
      <c r="G255" s="247"/>
      <c r="H255" s="251">
        <v>86</v>
      </c>
      <c r="I255" s="252"/>
      <c r="J255" s="247"/>
      <c r="K255" s="247"/>
      <c r="L255" s="253"/>
      <c r="M255" s="254"/>
      <c r="N255" s="255"/>
      <c r="O255" s="255"/>
      <c r="P255" s="255"/>
      <c r="Q255" s="255"/>
      <c r="R255" s="255"/>
      <c r="S255" s="255"/>
      <c r="T255" s="256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57" t="s">
        <v>140</v>
      </c>
      <c r="AU255" s="257" t="s">
        <v>82</v>
      </c>
      <c r="AV255" s="13" t="s">
        <v>82</v>
      </c>
      <c r="AW255" s="13" t="s">
        <v>4</v>
      </c>
      <c r="AX255" s="13" t="s">
        <v>80</v>
      </c>
      <c r="AY255" s="257" t="s">
        <v>123</v>
      </c>
    </row>
    <row r="256" s="2" customFormat="1" ht="24.15" customHeight="1">
      <c r="A256" s="38"/>
      <c r="B256" s="39"/>
      <c r="C256" s="236" t="s">
        <v>424</v>
      </c>
      <c r="D256" s="236" t="s">
        <v>135</v>
      </c>
      <c r="E256" s="237" t="s">
        <v>679</v>
      </c>
      <c r="F256" s="238" t="s">
        <v>680</v>
      </c>
      <c r="G256" s="239" t="s">
        <v>129</v>
      </c>
      <c r="H256" s="240">
        <v>86</v>
      </c>
      <c r="I256" s="241"/>
      <c r="J256" s="242">
        <f>ROUND(I256*H256,2)</f>
        <v>0</v>
      </c>
      <c r="K256" s="238" t="s">
        <v>1</v>
      </c>
      <c r="L256" s="243"/>
      <c r="M256" s="244" t="s">
        <v>1</v>
      </c>
      <c r="N256" s="245" t="s">
        <v>37</v>
      </c>
      <c r="O256" s="91"/>
      <c r="P256" s="227">
        <f>O256*H256</f>
        <v>0</v>
      </c>
      <c r="Q256" s="227">
        <v>0</v>
      </c>
      <c r="R256" s="227">
        <f>Q256*H256</f>
        <v>0</v>
      </c>
      <c r="S256" s="227">
        <v>0</v>
      </c>
      <c r="T256" s="228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9" t="s">
        <v>676</v>
      </c>
      <c r="AT256" s="229" t="s">
        <v>135</v>
      </c>
      <c r="AU256" s="229" t="s">
        <v>82</v>
      </c>
      <c r="AY256" s="17" t="s">
        <v>123</v>
      </c>
      <c r="BE256" s="230">
        <f>IF(N256="základní",J256,0)</f>
        <v>0</v>
      </c>
      <c r="BF256" s="230">
        <f>IF(N256="snížená",J256,0)</f>
        <v>0</v>
      </c>
      <c r="BG256" s="230">
        <f>IF(N256="zákl. přenesená",J256,0)</f>
        <v>0</v>
      </c>
      <c r="BH256" s="230">
        <f>IF(N256="sníž. přenesená",J256,0)</f>
        <v>0</v>
      </c>
      <c r="BI256" s="230">
        <f>IF(N256="nulová",J256,0)</f>
        <v>0</v>
      </c>
      <c r="BJ256" s="17" t="s">
        <v>80</v>
      </c>
      <c r="BK256" s="230">
        <f>ROUND(I256*H256,2)</f>
        <v>0</v>
      </c>
      <c r="BL256" s="17" t="s">
        <v>676</v>
      </c>
      <c r="BM256" s="229" t="s">
        <v>681</v>
      </c>
    </row>
    <row r="257" s="12" customFormat="1" ht="25.92" customHeight="1">
      <c r="A257" s="12"/>
      <c r="B257" s="202"/>
      <c r="C257" s="203"/>
      <c r="D257" s="204" t="s">
        <v>71</v>
      </c>
      <c r="E257" s="205" t="s">
        <v>682</v>
      </c>
      <c r="F257" s="205" t="s">
        <v>683</v>
      </c>
      <c r="G257" s="203"/>
      <c r="H257" s="203"/>
      <c r="I257" s="206"/>
      <c r="J257" s="207">
        <f>BK257</f>
        <v>0</v>
      </c>
      <c r="K257" s="203"/>
      <c r="L257" s="208"/>
      <c r="M257" s="209"/>
      <c r="N257" s="210"/>
      <c r="O257" s="210"/>
      <c r="P257" s="211">
        <f>SUM(P258:P259)</f>
        <v>0</v>
      </c>
      <c r="Q257" s="210"/>
      <c r="R257" s="211">
        <f>SUM(R258:R259)</f>
        <v>0</v>
      </c>
      <c r="S257" s="210"/>
      <c r="T257" s="212">
        <f>SUM(T258:T259)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13" t="s">
        <v>131</v>
      </c>
      <c r="AT257" s="214" t="s">
        <v>71</v>
      </c>
      <c r="AU257" s="214" t="s">
        <v>72</v>
      </c>
      <c r="AY257" s="213" t="s">
        <v>123</v>
      </c>
      <c r="BK257" s="215">
        <f>SUM(BK258:BK259)</f>
        <v>0</v>
      </c>
    </row>
    <row r="258" s="2" customFormat="1" ht="24.15" customHeight="1">
      <c r="A258" s="38"/>
      <c r="B258" s="39"/>
      <c r="C258" s="218" t="s">
        <v>430</v>
      </c>
      <c r="D258" s="218" t="s">
        <v>126</v>
      </c>
      <c r="E258" s="219" t="s">
        <v>684</v>
      </c>
      <c r="F258" s="220" t="s">
        <v>685</v>
      </c>
      <c r="G258" s="221" t="s">
        <v>686</v>
      </c>
      <c r="H258" s="222">
        <v>16</v>
      </c>
      <c r="I258" s="223"/>
      <c r="J258" s="224">
        <f>ROUND(I258*H258,2)</f>
        <v>0</v>
      </c>
      <c r="K258" s="220" t="s">
        <v>130</v>
      </c>
      <c r="L258" s="44"/>
      <c r="M258" s="225" t="s">
        <v>1</v>
      </c>
      <c r="N258" s="226" t="s">
        <v>37</v>
      </c>
      <c r="O258" s="91"/>
      <c r="P258" s="227">
        <f>O258*H258</f>
        <v>0</v>
      </c>
      <c r="Q258" s="227">
        <v>0</v>
      </c>
      <c r="R258" s="227">
        <f>Q258*H258</f>
        <v>0</v>
      </c>
      <c r="S258" s="227">
        <v>0</v>
      </c>
      <c r="T258" s="228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29" t="s">
        <v>687</v>
      </c>
      <c r="AT258" s="229" t="s">
        <v>126</v>
      </c>
      <c r="AU258" s="229" t="s">
        <v>80</v>
      </c>
      <c r="AY258" s="17" t="s">
        <v>123</v>
      </c>
      <c r="BE258" s="230">
        <f>IF(N258="základní",J258,0)</f>
        <v>0</v>
      </c>
      <c r="BF258" s="230">
        <f>IF(N258="snížená",J258,0)</f>
        <v>0</v>
      </c>
      <c r="BG258" s="230">
        <f>IF(N258="zákl. přenesená",J258,0)</f>
        <v>0</v>
      </c>
      <c r="BH258" s="230">
        <f>IF(N258="sníž. přenesená",J258,0)</f>
        <v>0</v>
      </c>
      <c r="BI258" s="230">
        <f>IF(N258="nulová",J258,0)</f>
        <v>0</v>
      </c>
      <c r="BJ258" s="17" t="s">
        <v>80</v>
      </c>
      <c r="BK258" s="230">
        <f>ROUND(I258*H258,2)</f>
        <v>0</v>
      </c>
      <c r="BL258" s="17" t="s">
        <v>687</v>
      </c>
      <c r="BM258" s="229" t="s">
        <v>688</v>
      </c>
    </row>
    <row r="259" s="2" customFormat="1">
      <c r="A259" s="38"/>
      <c r="B259" s="39"/>
      <c r="C259" s="40"/>
      <c r="D259" s="231" t="s">
        <v>133</v>
      </c>
      <c r="E259" s="40"/>
      <c r="F259" s="232" t="s">
        <v>689</v>
      </c>
      <c r="G259" s="40"/>
      <c r="H259" s="40"/>
      <c r="I259" s="233"/>
      <c r="J259" s="40"/>
      <c r="K259" s="40"/>
      <c r="L259" s="44"/>
      <c r="M259" s="258"/>
      <c r="N259" s="259"/>
      <c r="O259" s="260"/>
      <c r="P259" s="260"/>
      <c r="Q259" s="260"/>
      <c r="R259" s="260"/>
      <c r="S259" s="260"/>
      <c r="T259" s="261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133</v>
      </c>
      <c r="AU259" s="17" t="s">
        <v>80</v>
      </c>
    </row>
    <row r="260" s="2" customFormat="1" ht="6.96" customHeight="1">
      <c r="A260" s="38"/>
      <c r="B260" s="66"/>
      <c r="C260" s="67"/>
      <c r="D260" s="67"/>
      <c r="E260" s="67"/>
      <c r="F260" s="67"/>
      <c r="G260" s="67"/>
      <c r="H260" s="67"/>
      <c r="I260" s="67"/>
      <c r="J260" s="67"/>
      <c r="K260" s="67"/>
      <c r="L260" s="44"/>
      <c r="M260" s="38"/>
      <c r="O260" s="38"/>
      <c r="P260" s="38"/>
      <c r="Q260" s="38"/>
      <c r="R260" s="38"/>
      <c r="S260" s="38"/>
      <c r="T260" s="38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</row>
  </sheetData>
  <sheetProtection sheet="1" autoFilter="0" formatColumns="0" formatRows="0" objects="1" scenarios="1" spinCount="100000" saltValue="9KN4x2LzWPLulyimMjg9iXNcGwv2sfizCoGNFtgilWnQswgw5Yo8bCx5bT6isPSKUbY+7DxO/+Lnvi/JlhC8tg==" hashValue="xes6WoUOVitxjTOTztoyanNbv+TFmuziVOKM4bpVoypvYNepVTKavu1dEbj8XR81qhtUrXRlqAeEOP3OUp9DxA==" algorithmName="SHA-512" password="CC35"/>
  <autoFilter ref="C125:K259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hyperlinks>
    <hyperlink ref="F130" r:id="rId1" display="https://podminky.urs.cz/item/CS_URS_2024_01/113106123"/>
    <hyperlink ref="F133" r:id="rId2" display="https://podminky.urs.cz/item/CS_URS_2024_01/113107163"/>
    <hyperlink ref="F136" r:id="rId3" display="https://podminky.urs.cz/item/CS_URS_2024_01/113107343"/>
    <hyperlink ref="F139" r:id="rId4" display="https://podminky.urs.cz/item/CS_URS_2024_01/113201112"/>
    <hyperlink ref="F142" r:id="rId5" display="https://podminky.urs.cz/item/CS_URS_2024_01/113202111"/>
    <hyperlink ref="F145" r:id="rId6" display="https://podminky.urs.cz/item/CS_URS_2024_01/175111201"/>
    <hyperlink ref="F153" r:id="rId7" display="https://podminky.urs.cz/item/CS_URS_2024_01/564871116"/>
    <hyperlink ref="F156" r:id="rId8" display="https://podminky.urs.cz/item/CS_URS_2024_01/596211212"/>
    <hyperlink ref="F168" r:id="rId9" display="https://podminky.urs.cz/item/CS_URS_2024_01/596211214"/>
    <hyperlink ref="F174" r:id="rId10" display="https://podminky.urs.cz/item/CS_URS_2024_01/914111111"/>
    <hyperlink ref="F176" r:id="rId11" display="https://podminky.urs.cz/item/CS_URS_2024_01/914511112"/>
    <hyperlink ref="F187" r:id="rId12" display="https://podminky.urs.cz/item/CS_URS_2024_01/916231213"/>
    <hyperlink ref="F192" r:id="rId13" display="https://podminky.urs.cz/item/CS_URS_2024_01/916241113"/>
    <hyperlink ref="F197" r:id="rId14" display="https://podminky.urs.cz/item/CS_URS_2024_01/966006132"/>
    <hyperlink ref="F200" r:id="rId15" display="https://podminky.urs.cz/item/CS_URS_2024_01/997221571"/>
    <hyperlink ref="F211" r:id="rId16" display="https://podminky.urs.cz/item/CS_URS_2024_01/997221579"/>
    <hyperlink ref="F214" r:id="rId17" display="https://podminky.urs.cz/item/CS_URS_2024_01/997241528"/>
    <hyperlink ref="F216" r:id="rId18" display="https://podminky.urs.cz/item/CS_URS_2024_01/997221615"/>
    <hyperlink ref="F222" r:id="rId19" display="https://podminky.urs.cz/item/CS_URS_2024_01/997221645"/>
    <hyperlink ref="F226" r:id="rId20" display="https://podminky.urs.cz/item/CS_URS_2024_01/997221655"/>
    <hyperlink ref="F230" r:id="rId21" display="https://podminky.urs.cz/item/CS_URS_2024_01/998229112"/>
    <hyperlink ref="F242" r:id="rId22" display="https://podminky.urs.cz/item/CS_URS_2024_01/460161642"/>
    <hyperlink ref="F245" r:id="rId23" display="https://podminky.urs.cz/item/CS_URS_2024_01/460431662"/>
    <hyperlink ref="F248" r:id="rId24" display="https://podminky.urs.cz/item/CS_URS_2024_01/460641112"/>
    <hyperlink ref="F252" r:id="rId25" display="https://podminky.urs.cz/item/CS_URS_2024_01/460751112"/>
    <hyperlink ref="F259" r:id="rId26" display="https://podminky.urs.cz/item/CS_URS_2024_01/HZS423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7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82</v>
      </c>
    </row>
    <row r="4" s="1" customFormat="1" ht="24.96" customHeight="1">
      <c r="B4" s="20"/>
      <c r="D4" s="138" t="s">
        <v>97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PD - Rekonstrukce tramvajových nástupišť Kunčičky - Kostel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690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691</v>
      </c>
      <c r="G12" s="38"/>
      <c r="H12" s="38"/>
      <c r="I12" s="140" t="s">
        <v>22</v>
      </c>
      <c r="J12" s="144" t="str">
        <f>'Rekapitulace stavby'!AN8</f>
        <v>15. 4. 2024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692</v>
      </c>
      <c r="F15" s="38"/>
      <c r="G15" s="38"/>
      <c r="H15" s="38"/>
      <c r="I15" s="140" t="s">
        <v>26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">
        <v>693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694</v>
      </c>
      <c r="F21" s="38"/>
      <c r="G21" s="38"/>
      <c r="H21" s="38"/>
      <c r="I21" s="140" t="s">
        <v>26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30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31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32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34</v>
      </c>
      <c r="G32" s="38"/>
      <c r="H32" s="38"/>
      <c r="I32" s="152" t="s">
        <v>33</v>
      </c>
      <c r="J32" s="152" t="s">
        <v>35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36</v>
      </c>
      <c r="E33" s="140" t="s">
        <v>37</v>
      </c>
      <c r="F33" s="154">
        <f>ROUND((SUM(BE118:BE177)),  2)</f>
        <v>0</v>
      </c>
      <c r="G33" s="38"/>
      <c r="H33" s="38"/>
      <c r="I33" s="155">
        <v>0.20999999999999999</v>
      </c>
      <c r="J33" s="154">
        <f>ROUND(((SUM(BE118:BE177))*I33),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38</v>
      </c>
      <c r="F34" s="154">
        <f>ROUND((SUM(BF118:BF177)),  2)</f>
        <v>0</v>
      </c>
      <c r="G34" s="38"/>
      <c r="H34" s="38"/>
      <c r="I34" s="155">
        <v>0.14999999999999999</v>
      </c>
      <c r="J34" s="154">
        <f>ROUND(((SUM(BF118:BF177))*I34),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39</v>
      </c>
      <c r="F35" s="154">
        <f>ROUND((SUM(BG118:BG177)),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40</v>
      </c>
      <c r="F36" s="154">
        <f>ROUND((SUM(BH118:BH177)),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41</v>
      </c>
      <c r="F37" s="154">
        <f>ROUND((SUM(BI118:BI177)),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42</v>
      </c>
      <c r="E39" s="158"/>
      <c r="F39" s="158"/>
      <c r="G39" s="159" t="s">
        <v>43</v>
      </c>
      <c r="H39" s="160" t="s">
        <v>44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45</v>
      </c>
      <c r="E50" s="164"/>
      <c r="F50" s="164"/>
      <c r="G50" s="163" t="s">
        <v>46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47</v>
      </c>
      <c r="E61" s="166"/>
      <c r="F61" s="167" t="s">
        <v>48</v>
      </c>
      <c r="G61" s="165" t="s">
        <v>47</v>
      </c>
      <c r="H61" s="166"/>
      <c r="I61" s="166"/>
      <c r="J61" s="168" t="s">
        <v>48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49</v>
      </c>
      <c r="E65" s="169"/>
      <c r="F65" s="169"/>
      <c r="G65" s="163" t="s">
        <v>50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47</v>
      </c>
      <c r="E76" s="166"/>
      <c r="F76" s="167" t="s">
        <v>48</v>
      </c>
      <c r="G76" s="165" t="s">
        <v>47</v>
      </c>
      <c r="H76" s="166"/>
      <c r="I76" s="166"/>
      <c r="J76" s="168" t="s">
        <v>48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PD - Rekonstrukce tramvajových nástupišť Kunčičky - Kostel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VRN - Vedlejší rozpočtové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Ostrava</v>
      </c>
      <c r="G89" s="40"/>
      <c r="H89" s="40"/>
      <c r="I89" s="32" t="s">
        <v>22</v>
      </c>
      <c r="J89" s="79" t="str">
        <f>IF(J12="","",J12)</f>
        <v>15. 4. 2024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Dopravní podnik Ostrava a.s.</v>
      </c>
      <c r="G91" s="40"/>
      <c r="H91" s="40"/>
      <c r="I91" s="32" t="s">
        <v>29</v>
      </c>
      <c r="J91" s="36" t="str">
        <f>E21</f>
        <v>Dopravní projektování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30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101</v>
      </c>
      <c r="D94" s="176"/>
      <c r="E94" s="176"/>
      <c r="F94" s="176"/>
      <c r="G94" s="176"/>
      <c r="H94" s="176"/>
      <c r="I94" s="176"/>
      <c r="J94" s="177" t="s">
        <v>102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103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104</v>
      </c>
    </row>
    <row r="97" s="9" customFormat="1" ht="24.96" customHeight="1">
      <c r="A97" s="9"/>
      <c r="B97" s="179"/>
      <c r="C97" s="180"/>
      <c r="D97" s="181" t="s">
        <v>690</v>
      </c>
      <c r="E97" s="182"/>
      <c r="F97" s="182"/>
      <c r="G97" s="182"/>
      <c r="H97" s="182"/>
      <c r="I97" s="182"/>
      <c r="J97" s="183">
        <f>J119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695</v>
      </c>
      <c r="E98" s="188"/>
      <c r="F98" s="188"/>
      <c r="G98" s="188"/>
      <c r="H98" s="188"/>
      <c r="I98" s="188"/>
      <c r="J98" s="189">
        <f>J120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108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174" t="str">
        <f>E7</f>
        <v>PD - Rekonstrukce tramvajových nástupišť Kunčičky - Kostel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98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VRN - Vedlejší rozpočtové náklady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>Ostrava</v>
      </c>
      <c r="G112" s="40"/>
      <c r="H112" s="40"/>
      <c r="I112" s="32" t="s">
        <v>22</v>
      </c>
      <c r="J112" s="79" t="str">
        <f>IF(J12="","",J12)</f>
        <v>15. 4. 2024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5.65" customHeight="1">
      <c r="A114" s="38"/>
      <c r="B114" s="39"/>
      <c r="C114" s="32" t="s">
        <v>24</v>
      </c>
      <c r="D114" s="40"/>
      <c r="E114" s="40"/>
      <c r="F114" s="27" t="str">
        <f>E15</f>
        <v>Dopravní podnik Ostrava a.s.</v>
      </c>
      <c r="G114" s="40"/>
      <c r="H114" s="40"/>
      <c r="I114" s="32" t="s">
        <v>29</v>
      </c>
      <c r="J114" s="36" t="str">
        <f>E21</f>
        <v>Dopravní projektování s.r.o.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27</v>
      </c>
      <c r="D115" s="40"/>
      <c r="E115" s="40"/>
      <c r="F115" s="27" t="str">
        <f>IF(E18="","",E18)</f>
        <v>Vyplň údaj</v>
      </c>
      <c r="G115" s="40"/>
      <c r="H115" s="40"/>
      <c r="I115" s="32" t="s">
        <v>30</v>
      </c>
      <c r="J115" s="36" t="str">
        <f>E24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191"/>
      <c r="B117" s="192"/>
      <c r="C117" s="193" t="s">
        <v>109</v>
      </c>
      <c r="D117" s="194" t="s">
        <v>57</v>
      </c>
      <c r="E117" s="194" t="s">
        <v>53</v>
      </c>
      <c r="F117" s="194" t="s">
        <v>54</v>
      </c>
      <c r="G117" s="194" t="s">
        <v>110</v>
      </c>
      <c r="H117" s="194" t="s">
        <v>111</v>
      </c>
      <c r="I117" s="194" t="s">
        <v>112</v>
      </c>
      <c r="J117" s="194" t="s">
        <v>102</v>
      </c>
      <c r="K117" s="195" t="s">
        <v>113</v>
      </c>
      <c r="L117" s="196"/>
      <c r="M117" s="100" t="s">
        <v>1</v>
      </c>
      <c r="N117" s="101" t="s">
        <v>36</v>
      </c>
      <c r="O117" s="101" t="s">
        <v>114</v>
      </c>
      <c r="P117" s="101" t="s">
        <v>115</v>
      </c>
      <c r="Q117" s="101" t="s">
        <v>116</v>
      </c>
      <c r="R117" s="101" t="s">
        <v>117</v>
      </c>
      <c r="S117" s="101" t="s">
        <v>118</v>
      </c>
      <c r="T117" s="102" t="s">
        <v>119</v>
      </c>
      <c r="U117" s="191"/>
      <c r="V117" s="191"/>
      <c r="W117" s="191"/>
      <c r="X117" s="191"/>
      <c r="Y117" s="191"/>
      <c r="Z117" s="191"/>
      <c r="AA117" s="191"/>
      <c r="AB117" s="191"/>
      <c r="AC117" s="191"/>
      <c r="AD117" s="191"/>
      <c r="AE117" s="191"/>
    </row>
    <row r="118" s="2" customFormat="1" ht="22.8" customHeight="1">
      <c r="A118" s="38"/>
      <c r="B118" s="39"/>
      <c r="C118" s="107" t="s">
        <v>120</v>
      </c>
      <c r="D118" s="40"/>
      <c r="E118" s="40"/>
      <c r="F118" s="40"/>
      <c r="G118" s="40"/>
      <c r="H118" s="40"/>
      <c r="I118" s="40"/>
      <c r="J118" s="197">
        <f>BK118</f>
        <v>0</v>
      </c>
      <c r="K118" s="40"/>
      <c r="L118" s="44"/>
      <c r="M118" s="103"/>
      <c r="N118" s="198"/>
      <c r="O118" s="104"/>
      <c r="P118" s="199">
        <f>P119</f>
        <v>0</v>
      </c>
      <c r="Q118" s="104"/>
      <c r="R118" s="199">
        <f>R119</f>
        <v>0.0099000000000000008</v>
      </c>
      <c r="S118" s="104"/>
      <c r="T118" s="200">
        <f>T119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71</v>
      </c>
      <c r="AU118" s="17" t="s">
        <v>104</v>
      </c>
      <c r="BK118" s="201">
        <f>BK119</f>
        <v>0</v>
      </c>
    </row>
    <row r="119" s="12" customFormat="1" ht="25.92" customHeight="1">
      <c r="A119" s="12"/>
      <c r="B119" s="202"/>
      <c r="C119" s="203"/>
      <c r="D119" s="204" t="s">
        <v>71</v>
      </c>
      <c r="E119" s="205" t="s">
        <v>89</v>
      </c>
      <c r="F119" s="205" t="s">
        <v>90</v>
      </c>
      <c r="G119" s="203"/>
      <c r="H119" s="203"/>
      <c r="I119" s="206"/>
      <c r="J119" s="207">
        <f>BK119</f>
        <v>0</v>
      </c>
      <c r="K119" s="203"/>
      <c r="L119" s="208"/>
      <c r="M119" s="209"/>
      <c r="N119" s="210"/>
      <c r="O119" s="210"/>
      <c r="P119" s="211">
        <f>P120</f>
        <v>0</v>
      </c>
      <c r="Q119" s="210"/>
      <c r="R119" s="211">
        <f>R120</f>
        <v>0.0099000000000000008</v>
      </c>
      <c r="S119" s="210"/>
      <c r="T119" s="212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3" t="s">
        <v>183</v>
      </c>
      <c r="AT119" s="214" t="s">
        <v>71</v>
      </c>
      <c r="AU119" s="214" t="s">
        <v>72</v>
      </c>
      <c r="AY119" s="213" t="s">
        <v>123</v>
      </c>
      <c r="BK119" s="215">
        <f>BK120</f>
        <v>0</v>
      </c>
    </row>
    <row r="120" s="12" customFormat="1" ht="22.8" customHeight="1">
      <c r="A120" s="12"/>
      <c r="B120" s="202"/>
      <c r="C120" s="203"/>
      <c r="D120" s="204" t="s">
        <v>71</v>
      </c>
      <c r="E120" s="216" t="s">
        <v>696</v>
      </c>
      <c r="F120" s="216" t="s">
        <v>697</v>
      </c>
      <c r="G120" s="203"/>
      <c r="H120" s="203"/>
      <c r="I120" s="206"/>
      <c r="J120" s="217">
        <f>BK120</f>
        <v>0</v>
      </c>
      <c r="K120" s="203"/>
      <c r="L120" s="208"/>
      <c r="M120" s="209"/>
      <c r="N120" s="210"/>
      <c r="O120" s="210"/>
      <c r="P120" s="211">
        <f>SUM(P121:P177)</f>
        <v>0</v>
      </c>
      <c r="Q120" s="210"/>
      <c r="R120" s="211">
        <f>SUM(R121:R177)</f>
        <v>0.0099000000000000008</v>
      </c>
      <c r="S120" s="210"/>
      <c r="T120" s="212">
        <f>SUM(T121:T177)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183</v>
      </c>
      <c r="AT120" s="214" t="s">
        <v>71</v>
      </c>
      <c r="AU120" s="214" t="s">
        <v>80</v>
      </c>
      <c r="AY120" s="213" t="s">
        <v>123</v>
      </c>
      <c r="BK120" s="215">
        <f>SUM(BK121:BK177)</f>
        <v>0</v>
      </c>
    </row>
    <row r="121" s="2" customFormat="1" ht="78" customHeight="1">
      <c r="A121" s="38"/>
      <c r="B121" s="39"/>
      <c r="C121" s="218" t="s">
        <v>80</v>
      </c>
      <c r="D121" s="218" t="s">
        <v>126</v>
      </c>
      <c r="E121" s="219" t="s">
        <v>698</v>
      </c>
      <c r="F121" s="220" t="s">
        <v>699</v>
      </c>
      <c r="G121" s="221" t="s">
        <v>644</v>
      </c>
      <c r="H121" s="222">
        <v>1</v>
      </c>
      <c r="I121" s="223"/>
      <c r="J121" s="224">
        <f>ROUND(I121*H121,2)</f>
        <v>0</v>
      </c>
      <c r="K121" s="220" t="s">
        <v>700</v>
      </c>
      <c r="L121" s="44"/>
      <c r="M121" s="225" t="s">
        <v>1</v>
      </c>
      <c r="N121" s="226" t="s">
        <v>37</v>
      </c>
      <c r="O121" s="91"/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9" t="s">
        <v>701</v>
      </c>
      <c r="AT121" s="229" t="s">
        <v>126</v>
      </c>
      <c r="AU121" s="229" t="s">
        <v>82</v>
      </c>
      <c r="AY121" s="17" t="s">
        <v>123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17" t="s">
        <v>80</v>
      </c>
      <c r="BK121" s="230">
        <f>ROUND(I121*H121,2)</f>
        <v>0</v>
      </c>
      <c r="BL121" s="17" t="s">
        <v>701</v>
      </c>
      <c r="BM121" s="229" t="s">
        <v>702</v>
      </c>
    </row>
    <row r="122" s="2" customFormat="1">
      <c r="A122" s="38"/>
      <c r="B122" s="39"/>
      <c r="C122" s="40"/>
      <c r="D122" s="248" t="s">
        <v>703</v>
      </c>
      <c r="E122" s="40"/>
      <c r="F122" s="283" t="s">
        <v>704</v>
      </c>
      <c r="G122" s="40"/>
      <c r="H122" s="40"/>
      <c r="I122" s="233"/>
      <c r="J122" s="40"/>
      <c r="K122" s="40"/>
      <c r="L122" s="44"/>
      <c r="M122" s="234"/>
      <c r="N122" s="235"/>
      <c r="O122" s="91"/>
      <c r="P122" s="91"/>
      <c r="Q122" s="91"/>
      <c r="R122" s="91"/>
      <c r="S122" s="91"/>
      <c r="T122" s="92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703</v>
      </c>
      <c r="AU122" s="17" t="s">
        <v>82</v>
      </c>
    </row>
    <row r="123" s="14" customFormat="1">
      <c r="A123" s="14"/>
      <c r="B123" s="262"/>
      <c r="C123" s="263"/>
      <c r="D123" s="248" t="s">
        <v>140</v>
      </c>
      <c r="E123" s="264" t="s">
        <v>1</v>
      </c>
      <c r="F123" s="265" t="s">
        <v>705</v>
      </c>
      <c r="G123" s="263"/>
      <c r="H123" s="264" t="s">
        <v>1</v>
      </c>
      <c r="I123" s="266"/>
      <c r="J123" s="263"/>
      <c r="K123" s="263"/>
      <c r="L123" s="267"/>
      <c r="M123" s="268"/>
      <c r="N123" s="269"/>
      <c r="O123" s="269"/>
      <c r="P123" s="269"/>
      <c r="Q123" s="269"/>
      <c r="R123" s="269"/>
      <c r="S123" s="269"/>
      <c r="T123" s="270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71" t="s">
        <v>140</v>
      </c>
      <c r="AU123" s="271" t="s">
        <v>82</v>
      </c>
      <c r="AV123" s="14" t="s">
        <v>80</v>
      </c>
      <c r="AW123" s="14" t="s">
        <v>142</v>
      </c>
      <c r="AX123" s="14" t="s">
        <v>72</v>
      </c>
      <c r="AY123" s="271" t="s">
        <v>123</v>
      </c>
    </row>
    <row r="124" s="13" customFormat="1">
      <c r="A124" s="13"/>
      <c r="B124" s="246"/>
      <c r="C124" s="247"/>
      <c r="D124" s="248" t="s">
        <v>140</v>
      </c>
      <c r="E124" s="249" t="s">
        <v>1</v>
      </c>
      <c r="F124" s="250" t="s">
        <v>80</v>
      </c>
      <c r="G124" s="247"/>
      <c r="H124" s="251">
        <v>1</v>
      </c>
      <c r="I124" s="252"/>
      <c r="J124" s="247"/>
      <c r="K124" s="247"/>
      <c r="L124" s="253"/>
      <c r="M124" s="254"/>
      <c r="N124" s="255"/>
      <c r="O124" s="255"/>
      <c r="P124" s="255"/>
      <c r="Q124" s="255"/>
      <c r="R124" s="255"/>
      <c r="S124" s="255"/>
      <c r="T124" s="256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57" t="s">
        <v>140</v>
      </c>
      <c r="AU124" s="257" t="s">
        <v>82</v>
      </c>
      <c r="AV124" s="13" t="s">
        <v>82</v>
      </c>
      <c r="AW124" s="13" t="s">
        <v>142</v>
      </c>
      <c r="AX124" s="13" t="s">
        <v>72</v>
      </c>
      <c r="AY124" s="257" t="s">
        <v>123</v>
      </c>
    </row>
    <row r="125" s="15" customFormat="1">
      <c r="A125" s="15"/>
      <c r="B125" s="272"/>
      <c r="C125" s="273"/>
      <c r="D125" s="248" t="s">
        <v>140</v>
      </c>
      <c r="E125" s="274" t="s">
        <v>1</v>
      </c>
      <c r="F125" s="275" t="s">
        <v>166</v>
      </c>
      <c r="G125" s="273"/>
      <c r="H125" s="276">
        <v>1</v>
      </c>
      <c r="I125" s="277"/>
      <c r="J125" s="273"/>
      <c r="K125" s="273"/>
      <c r="L125" s="278"/>
      <c r="M125" s="279"/>
      <c r="N125" s="280"/>
      <c r="O125" s="280"/>
      <c r="P125" s="280"/>
      <c r="Q125" s="280"/>
      <c r="R125" s="280"/>
      <c r="S125" s="280"/>
      <c r="T125" s="281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82" t="s">
        <v>140</v>
      </c>
      <c r="AU125" s="282" t="s">
        <v>82</v>
      </c>
      <c r="AV125" s="15" t="s">
        <v>131</v>
      </c>
      <c r="AW125" s="15" t="s">
        <v>142</v>
      </c>
      <c r="AX125" s="15" t="s">
        <v>80</v>
      </c>
      <c r="AY125" s="282" t="s">
        <v>123</v>
      </c>
    </row>
    <row r="126" s="2" customFormat="1" ht="55.5" customHeight="1">
      <c r="A126" s="38"/>
      <c r="B126" s="39"/>
      <c r="C126" s="218" t="s">
        <v>82</v>
      </c>
      <c r="D126" s="218" t="s">
        <v>126</v>
      </c>
      <c r="E126" s="219" t="s">
        <v>706</v>
      </c>
      <c r="F126" s="220" t="s">
        <v>707</v>
      </c>
      <c r="G126" s="221" t="s">
        <v>644</v>
      </c>
      <c r="H126" s="222">
        <v>1</v>
      </c>
      <c r="I126" s="223"/>
      <c r="J126" s="224">
        <f>ROUND(I126*H126,2)</f>
        <v>0</v>
      </c>
      <c r="K126" s="220" t="s">
        <v>1</v>
      </c>
      <c r="L126" s="44"/>
      <c r="M126" s="225" t="s">
        <v>1</v>
      </c>
      <c r="N126" s="226" t="s">
        <v>37</v>
      </c>
      <c r="O126" s="91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701</v>
      </c>
      <c r="AT126" s="229" t="s">
        <v>126</v>
      </c>
      <c r="AU126" s="229" t="s">
        <v>82</v>
      </c>
      <c r="AY126" s="17" t="s">
        <v>123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80</v>
      </c>
      <c r="BK126" s="230">
        <f>ROUND(I126*H126,2)</f>
        <v>0</v>
      </c>
      <c r="BL126" s="17" t="s">
        <v>701</v>
      </c>
      <c r="BM126" s="229" t="s">
        <v>708</v>
      </c>
    </row>
    <row r="127" s="2" customFormat="1">
      <c r="A127" s="38"/>
      <c r="B127" s="39"/>
      <c r="C127" s="40"/>
      <c r="D127" s="248" t="s">
        <v>703</v>
      </c>
      <c r="E127" s="40"/>
      <c r="F127" s="283" t="s">
        <v>709</v>
      </c>
      <c r="G127" s="40"/>
      <c r="H127" s="40"/>
      <c r="I127" s="233"/>
      <c r="J127" s="40"/>
      <c r="K127" s="40"/>
      <c r="L127" s="44"/>
      <c r="M127" s="234"/>
      <c r="N127" s="235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703</v>
      </c>
      <c r="AU127" s="17" t="s">
        <v>82</v>
      </c>
    </row>
    <row r="128" s="14" customFormat="1">
      <c r="A128" s="14"/>
      <c r="B128" s="262"/>
      <c r="C128" s="263"/>
      <c r="D128" s="248" t="s">
        <v>140</v>
      </c>
      <c r="E128" s="264" t="s">
        <v>1</v>
      </c>
      <c r="F128" s="265" t="s">
        <v>710</v>
      </c>
      <c r="G128" s="263"/>
      <c r="H128" s="264" t="s">
        <v>1</v>
      </c>
      <c r="I128" s="266"/>
      <c r="J128" s="263"/>
      <c r="K128" s="263"/>
      <c r="L128" s="267"/>
      <c r="M128" s="268"/>
      <c r="N128" s="269"/>
      <c r="O128" s="269"/>
      <c r="P128" s="269"/>
      <c r="Q128" s="269"/>
      <c r="R128" s="269"/>
      <c r="S128" s="269"/>
      <c r="T128" s="270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71" t="s">
        <v>140</v>
      </c>
      <c r="AU128" s="271" t="s">
        <v>82</v>
      </c>
      <c r="AV128" s="14" t="s">
        <v>80</v>
      </c>
      <c r="AW128" s="14" t="s">
        <v>142</v>
      </c>
      <c r="AX128" s="14" t="s">
        <v>72</v>
      </c>
      <c r="AY128" s="271" t="s">
        <v>123</v>
      </c>
    </row>
    <row r="129" s="13" customFormat="1">
      <c r="A129" s="13"/>
      <c r="B129" s="246"/>
      <c r="C129" s="247"/>
      <c r="D129" s="248" t="s">
        <v>140</v>
      </c>
      <c r="E129" s="249" t="s">
        <v>1</v>
      </c>
      <c r="F129" s="250" t="s">
        <v>80</v>
      </c>
      <c r="G129" s="247"/>
      <c r="H129" s="251">
        <v>1</v>
      </c>
      <c r="I129" s="252"/>
      <c r="J129" s="247"/>
      <c r="K129" s="247"/>
      <c r="L129" s="253"/>
      <c r="M129" s="254"/>
      <c r="N129" s="255"/>
      <c r="O129" s="255"/>
      <c r="P129" s="255"/>
      <c r="Q129" s="255"/>
      <c r="R129" s="255"/>
      <c r="S129" s="255"/>
      <c r="T129" s="25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7" t="s">
        <v>140</v>
      </c>
      <c r="AU129" s="257" t="s">
        <v>82</v>
      </c>
      <c r="AV129" s="13" t="s">
        <v>82</v>
      </c>
      <c r="AW129" s="13" t="s">
        <v>142</v>
      </c>
      <c r="AX129" s="13" t="s">
        <v>72</v>
      </c>
      <c r="AY129" s="257" t="s">
        <v>123</v>
      </c>
    </row>
    <row r="130" s="15" customFormat="1">
      <c r="A130" s="15"/>
      <c r="B130" s="272"/>
      <c r="C130" s="273"/>
      <c r="D130" s="248" t="s">
        <v>140</v>
      </c>
      <c r="E130" s="274" t="s">
        <v>1</v>
      </c>
      <c r="F130" s="275" t="s">
        <v>166</v>
      </c>
      <c r="G130" s="273"/>
      <c r="H130" s="276">
        <v>1</v>
      </c>
      <c r="I130" s="277"/>
      <c r="J130" s="273"/>
      <c r="K130" s="273"/>
      <c r="L130" s="278"/>
      <c r="M130" s="279"/>
      <c r="N130" s="280"/>
      <c r="O130" s="280"/>
      <c r="P130" s="280"/>
      <c r="Q130" s="280"/>
      <c r="R130" s="280"/>
      <c r="S130" s="280"/>
      <c r="T130" s="281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82" t="s">
        <v>140</v>
      </c>
      <c r="AU130" s="282" t="s">
        <v>82</v>
      </c>
      <c r="AV130" s="15" t="s">
        <v>131</v>
      </c>
      <c r="AW130" s="15" t="s">
        <v>142</v>
      </c>
      <c r="AX130" s="15" t="s">
        <v>80</v>
      </c>
      <c r="AY130" s="282" t="s">
        <v>123</v>
      </c>
    </row>
    <row r="131" s="2" customFormat="1" ht="62.7" customHeight="1">
      <c r="A131" s="38"/>
      <c r="B131" s="39"/>
      <c r="C131" s="218" t="s">
        <v>145</v>
      </c>
      <c r="D131" s="218" t="s">
        <v>126</v>
      </c>
      <c r="E131" s="219" t="s">
        <v>711</v>
      </c>
      <c r="F131" s="220" t="s">
        <v>712</v>
      </c>
      <c r="G131" s="221" t="s">
        <v>644</v>
      </c>
      <c r="H131" s="222">
        <v>1</v>
      </c>
      <c r="I131" s="223"/>
      <c r="J131" s="224">
        <f>ROUND(I131*H131,2)</f>
        <v>0</v>
      </c>
      <c r="K131" s="220" t="s">
        <v>1</v>
      </c>
      <c r="L131" s="44"/>
      <c r="M131" s="225" t="s">
        <v>1</v>
      </c>
      <c r="N131" s="226" t="s">
        <v>37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701</v>
      </c>
      <c r="AT131" s="229" t="s">
        <v>126</v>
      </c>
      <c r="AU131" s="229" t="s">
        <v>82</v>
      </c>
      <c r="AY131" s="17" t="s">
        <v>123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80</v>
      </c>
      <c r="BK131" s="230">
        <f>ROUND(I131*H131,2)</f>
        <v>0</v>
      </c>
      <c r="BL131" s="17" t="s">
        <v>701</v>
      </c>
      <c r="BM131" s="229" t="s">
        <v>713</v>
      </c>
    </row>
    <row r="132" s="2" customFormat="1">
      <c r="A132" s="38"/>
      <c r="B132" s="39"/>
      <c r="C132" s="40"/>
      <c r="D132" s="248" t="s">
        <v>703</v>
      </c>
      <c r="E132" s="40"/>
      <c r="F132" s="283" t="s">
        <v>709</v>
      </c>
      <c r="G132" s="40"/>
      <c r="H132" s="40"/>
      <c r="I132" s="233"/>
      <c r="J132" s="40"/>
      <c r="K132" s="40"/>
      <c r="L132" s="44"/>
      <c r="M132" s="234"/>
      <c r="N132" s="235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703</v>
      </c>
      <c r="AU132" s="17" t="s">
        <v>82</v>
      </c>
    </row>
    <row r="133" s="14" customFormat="1">
      <c r="A133" s="14"/>
      <c r="B133" s="262"/>
      <c r="C133" s="263"/>
      <c r="D133" s="248" t="s">
        <v>140</v>
      </c>
      <c r="E133" s="264" t="s">
        <v>1</v>
      </c>
      <c r="F133" s="265" t="s">
        <v>714</v>
      </c>
      <c r="G133" s="263"/>
      <c r="H133" s="264" t="s">
        <v>1</v>
      </c>
      <c r="I133" s="266"/>
      <c r="J133" s="263"/>
      <c r="K133" s="263"/>
      <c r="L133" s="267"/>
      <c r="M133" s="268"/>
      <c r="N133" s="269"/>
      <c r="O133" s="269"/>
      <c r="P133" s="269"/>
      <c r="Q133" s="269"/>
      <c r="R133" s="269"/>
      <c r="S133" s="269"/>
      <c r="T133" s="270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71" t="s">
        <v>140</v>
      </c>
      <c r="AU133" s="271" t="s">
        <v>82</v>
      </c>
      <c r="AV133" s="14" t="s">
        <v>80</v>
      </c>
      <c r="AW133" s="14" t="s">
        <v>142</v>
      </c>
      <c r="AX133" s="14" t="s">
        <v>72</v>
      </c>
      <c r="AY133" s="271" t="s">
        <v>123</v>
      </c>
    </row>
    <row r="134" s="13" customFormat="1">
      <c r="A134" s="13"/>
      <c r="B134" s="246"/>
      <c r="C134" s="247"/>
      <c r="D134" s="248" t="s">
        <v>140</v>
      </c>
      <c r="E134" s="249" t="s">
        <v>1</v>
      </c>
      <c r="F134" s="250" t="s">
        <v>80</v>
      </c>
      <c r="G134" s="247"/>
      <c r="H134" s="251">
        <v>1</v>
      </c>
      <c r="I134" s="252"/>
      <c r="J134" s="247"/>
      <c r="K134" s="247"/>
      <c r="L134" s="253"/>
      <c r="M134" s="254"/>
      <c r="N134" s="255"/>
      <c r="O134" s="255"/>
      <c r="P134" s="255"/>
      <c r="Q134" s="255"/>
      <c r="R134" s="255"/>
      <c r="S134" s="255"/>
      <c r="T134" s="25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7" t="s">
        <v>140</v>
      </c>
      <c r="AU134" s="257" t="s">
        <v>82</v>
      </c>
      <c r="AV134" s="13" t="s">
        <v>82</v>
      </c>
      <c r="AW134" s="13" t="s">
        <v>142</v>
      </c>
      <c r="AX134" s="13" t="s">
        <v>72</v>
      </c>
      <c r="AY134" s="257" t="s">
        <v>123</v>
      </c>
    </row>
    <row r="135" s="15" customFormat="1">
      <c r="A135" s="15"/>
      <c r="B135" s="272"/>
      <c r="C135" s="273"/>
      <c r="D135" s="248" t="s">
        <v>140</v>
      </c>
      <c r="E135" s="274" t="s">
        <v>1</v>
      </c>
      <c r="F135" s="275" t="s">
        <v>166</v>
      </c>
      <c r="G135" s="273"/>
      <c r="H135" s="276">
        <v>1</v>
      </c>
      <c r="I135" s="277"/>
      <c r="J135" s="273"/>
      <c r="K135" s="273"/>
      <c r="L135" s="278"/>
      <c r="M135" s="279"/>
      <c r="N135" s="280"/>
      <c r="O135" s="280"/>
      <c r="P135" s="280"/>
      <c r="Q135" s="280"/>
      <c r="R135" s="280"/>
      <c r="S135" s="280"/>
      <c r="T135" s="281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82" t="s">
        <v>140</v>
      </c>
      <c r="AU135" s="282" t="s">
        <v>82</v>
      </c>
      <c r="AV135" s="15" t="s">
        <v>131</v>
      </c>
      <c r="AW135" s="15" t="s">
        <v>142</v>
      </c>
      <c r="AX135" s="15" t="s">
        <v>80</v>
      </c>
      <c r="AY135" s="282" t="s">
        <v>123</v>
      </c>
    </row>
    <row r="136" s="2" customFormat="1" ht="189.75" customHeight="1">
      <c r="A136" s="38"/>
      <c r="B136" s="39"/>
      <c r="C136" s="218" t="s">
        <v>131</v>
      </c>
      <c r="D136" s="218" t="s">
        <v>126</v>
      </c>
      <c r="E136" s="219" t="s">
        <v>715</v>
      </c>
      <c r="F136" s="220" t="s">
        <v>716</v>
      </c>
      <c r="G136" s="221" t="s">
        <v>644</v>
      </c>
      <c r="H136" s="222">
        <v>1</v>
      </c>
      <c r="I136" s="223"/>
      <c r="J136" s="224">
        <f>ROUND(I136*H136,2)</f>
        <v>0</v>
      </c>
      <c r="K136" s="220" t="s">
        <v>1</v>
      </c>
      <c r="L136" s="44"/>
      <c r="M136" s="225" t="s">
        <v>1</v>
      </c>
      <c r="N136" s="226" t="s">
        <v>37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131</v>
      </c>
      <c r="AT136" s="229" t="s">
        <v>126</v>
      </c>
      <c r="AU136" s="229" t="s">
        <v>82</v>
      </c>
      <c r="AY136" s="17" t="s">
        <v>123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80</v>
      </c>
      <c r="BK136" s="230">
        <f>ROUND(I136*H136,2)</f>
        <v>0</v>
      </c>
      <c r="BL136" s="17" t="s">
        <v>131</v>
      </c>
      <c r="BM136" s="229" t="s">
        <v>717</v>
      </c>
    </row>
    <row r="137" s="2" customFormat="1">
      <c r="A137" s="38"/>
      <c r="B137" s="39"/>
      <c r="C137" s="40"/>
      <c r="D137" s="248" t="s">
        <v>703</v>
      </c>
      <c r="E137" s="40"/>
      <c r="F137" s="283" t="s">
        <v>718</v>
      </c>
      <c r="G137" s="40"/>
      <c r="H137" s="40"/>
      <c r="I137" s="233"/>
      <c r="J137" s="40"/>
      <c r="K137" s="40"/>
      <c r="L137" s="44"/>
      <c r="M137" s="234"/>
      <c r="N137" s="235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703</v>
      </c>
      <c r="AU137" s="17" t="s">
        <v>82</v>
      </c>
    </row>
    <row r="138" s="14" customFormat="1">
      <c r="A138" s="14"/>
      <c r="B138" s="262"/>
      <c r="C138" s="263"/>
      <c r="D138" s="248" t="s">
        <v>140</v>
      </c>
      <c r="E138" s="264" t="s">
        <v>1</v>
      </c>
      <c r="F138" s="265" t="s">
        <v>719</v>
      </c>
      <c r="G138" s="263"/>
      <c r="H138" s="264" t="s">
        <v>1</v>
      </c>
      <c r="I138" s="266"/>
      <c r="J138" s="263"/>
      <c r="K138" s="263"/>
      <c r="L138" s="267"/>
      <c r="M138" s="268"/>
      <c r="N138" s="269"/>
      <c r="O138" s="269"/>
      <c r="P138" s="269"/>
      <c r="Q138" s="269"/>
      <c r="R138" s="269"/>
      <c r="S138" s="269"/>
      <c r="T138" s="270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71" t="s">
        <v>140</v>
      </c>
      <c r="AU138" s="271" t="s">
        <v>82</v>
      </c>
      <c r="AV138" s="14" t="s">
        <v>80</v>
      </c>
      <c r="AW138" s="14" t="s">
        <v>142</v>
      </c>
      <c r="AX138" s="14" t="s">
        <v>72</v>
      </c>
      <c r="AY138" s="271" t="s">
        <v>123</v>
      </c>
    </row>
    <row r="139" s="13" customFormat="1">
      <c r="A139" s="13"/>
      <c r="B139" s="246"/>
      <c r="C139" s="247"/>
      <c r="D139" s="248" t="s">
        <v>140</v>
      </c>
      <c r="E139" s="249" t="s">
        <v>1</v>
      </c>
      <c r="F139" s="250" t="s">
        <v>80</v>
      </c>
      <c r="G139" s="247"/>
      <c r="H139" s="251">
        <v>1</v>
      </c>
      <c r="I139" s="252"/>
      <c r="J139" s="247"/>
      <c r="K139" s="247"/>
      <c r="L139" s="253"/>
      <c r="M139" s="254"/>
      <c r="N139" s="255"/>
      <c r="O139" s="255"/>
      <c r="P139" s="255"/>
      <c r="Q139" s="255"/>
      <c r="R139" s="255"/>
      <c r="S139" s="255"/>
      <c r="T139" s="25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7" t="s">
        <v>140</v>
      </c>
      <c r="AU139" s="257" t="s">
        <v>82</v>
      </c>
      <c r="AV139" s="13" t="s">
        <v>82</v>
      </c>
      <c r="AW139" s="13" t="s">
        <v>142</v>
      </c>
      <c r="AX139" s="13" t="s">
        <v>72</v>
      </c>
      <c r="AY139" s="257" t="s">
        <v>123</v>
      </c>
    </row>
    <row r="140" s="15" customFormat="1">
      <c r="A140" s="15"/>
      <c r="B140" s="272"/>
      <c r="C140" s="273"/>
      <c r="D140" s="248" t="s">
        <v>140</v>
      </c>
      <c r="E140" s="274" t="s">
        <v>1</v>
      </c>
      <c r="F140" s="275" t="s">
        <v>166</v>
      </c>
      <c r="G140" s="273"/>
      <c r="H140" s="276">
        <v>1</v>
      </c>
      <c r="I140" s="277"/>
      <c r="J140" s="273"/>
      <c r="K140" s="273"/>
      <c r="L140" s="278"/>
      <c r="M140" s="279"/>
      <c r="N140" s="280"/>
      <c r="O140" s="280"/>
      <c r="P140" s="280"/>
      <c r="Q140" s="280"/>
      <c r="R140" s="280"/>
      <c r="S140" s="280"/>
      <c r="T140" s="281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82" t="s">
        <v>140</v>
      </c>
      <c r="AU140" s="282" t="s">
        <v>82</v>
      </c>
      <c r="AV140" s="15" t="s">
        <v>131</v>
      </c>
      <c r="AW140" s="15" t="s">
        <v>142</v>
      </c>
      <c r="AX140" s="15" t="s">
        <v>80</v>
      </c>
      <c r="AY140" s="282" t="s">
        <v>123</v>
      </c>
    </row>
    <row r="141" s="2" customFormat="1" ht="408" customHeight="1">
      <c r="A141" s="38"/>
      <c r="B141" s="39"/>
      <c r="C141" s="218" t="s">
        <v>183</v>
      </c>
      <c r="D141" s="218" t="s">
        <v>126</v>
      </c>
      <c r="E141" s="219" t="s">
        <v>720</v>
      </c>
      <c r="F141" s="284" t="s">
        <v>721</v>
      </c>
      <c r="G141" s="221" t="s">
        <v>722</v>
      </c>
      <c r="H141" s="222">
        <v>1</v>
      </c>
      <c r="I141" s="223"/>
      <c r="J141" s="224">
        <f>ROUND(I141*H141,2)</f>
        <v>0</v>
      </c>
      <c r="K141" s="220" t="s">
        <v>700</v>
      </c>
      <c r="L141" s="44"/>
      <c r="M141" s="225" t="s">
        <v>1</v>
      </c>
      <c r="N141" s="226" t="s">
        <v>37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701</v>
      </c>
      <c r="AT141" s="229" t="s">
        <v>126</v>
      </c>
      <c r="AU141" s="229" t="s">
        <v>82</v>
      </c>
      <c r="AY141" s="17" t="s">
        <v>123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80</v>
      </c>
      <c r="BK141" s="230">
        <f>ROUND(I141*H141,2)</f>
        <v>0</v>
      </c>
      <c r="BL141" s="17" t="s">
        <v>701</v>
      </c>
      <c r="BM141" s="229" t="s">
        <v>723</v>
      </c>
    </row>
    <row r="142" s="2" customFormat="1">
      <c r="A142" s="38"/>
      <c r="B142" s="39"/>
      <c r="C142" s="40"/>
      <c r="D142" s="248" t="s">
        <v>703</v>
      </c>
      <c r="E142" s="40"/>
      <c r="F142" s="283" t="s">
        <v>724</v>
      </c>
      <c r="G142" s="40"/>
      <c r="H142" s="40"/>
      <c r="I142" s="233"/>
      <c r="J142" s="40"/>
      <c r="K142" s="40"/>
      <c r="L142" s="44"/>
      <c r="M142" s="234"/>
      <c r="N142" s="235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703</v>
      </c>
      <c r="AU142" s="17" t="s">
        <v>82</v>
      </c>
    </row>
    <row r="143" s="14" customFormat="1">
      <c r="A143" s="14"/>
      <c r="B143" s="262"/>
      <c r="C143" s="263"/>
      <c r="D143" s="248" t="s">
        <v>140</v>
      </c>
      <c r="E143" s="264" t="s">
        <v>1</v>
      </c>
      <c r="F143" s="265" t="s">
        <v>725</v>
      </c>
      <c r="G143" s="263"/>
      <c r="H143" s="264" t="s">
        <v>1</v>
      </c>
      <c r="I143" s="266"/>
      <c r="J143" s="263"/>
      <c r="K143" s="263"/>
      <c r="L143" s="267"/>
      <c r="M143" s="268"/>
      <c r="N143" s="269"/>
      <c r="O143" s="269"/>
      <c r="P143" s="269"/>
      <c r="Q143" s="269"/>
      <c r="R143" s="269"/>
      <c r="S143" s="269"/>
      <c r="T143" s="270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71" t="s">
        <v>140</v>
      </c>
      <c r="AU143" s="271" t="s">
        <v>82</v>
      </c>
      <c r="AV143" s="14" t="s">
        <v>80</v>
      </c>
      <c r="AW143" s="14" t="s">
        <v>142</v>
      </c>
      <c r="AX143" s="14" t="s">
        <v>72</v>
      </c>
      <c r="AY143" s="271" t="s">
        <v>123</v>
      </c>
    </row>
    <row r="144" s="13" customFormat="1">
      <c r="A144" s="13"/>
      <c r="B144" s="246"/>
      <c r="C144" s="247"/>
      <c r="D144" s="248" t="s">
        <v>140</v>
      </c>
      <c r="E144" s="249" t="s">
        <v>1</v>
      </c>
      <c r="F144" s="250" t="s">
        <v>80</v>
      </c>
      <c r="G144" s="247"/>
      <c r="H144" s="251">
        <v>1</v>
      </c>
      <c r="I144" s="252"/>
      <c r="J144" s="247"/>
      <c r="K144" s="247"/>
      <c r="L144" s="253"/>
      <c r="M144" s="254"/>
      <c r="N144" s="255"/>
      <c r="O144" s="255"/>
      <c r="P144" s="255"/>
      <c r="Q144" s="255"/>
      <c r="R144" s="255"/>
      <c r="S144" s="255"/>
      <c r="T144" s="25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7" t="s">
        <v>140</v>
      </c>
      <c r="AU144" s="257" t="s">
        <v>82</v>
      </c>
      <c r="AV144" s="13" t="s">
        <v>82</v>
      </c>
      <c r="AW144" s="13" t="s">
        <v>142</v>
      </c>
      <c r="AX144" s="13" t="s">
        <v>72</v>
      </c>
      <c r="AY144" s="257" t="s">
        <v>123</v>
      </c>
    </row>
    <row r="145" s="15" customFormat="1">
      <c r="A145" s="15"/>
      <c r="B145" s="272"/>
      <c r="C145" s="273"/>
      <c r="D145" s="248" t="s">
        <v>140</v>
      </c>
      <c r="E145" s="274" t="s">
        <v>1</v>
      </c>
      <c r="F145" s="275" t="s">
        <v>166</v>
      </c>
      <c r="G145" s="273"/>
      <c r="H145" s="276">
        <v>1</v>
      </c>
      <c r="I145" s="277"/>
      <c r="J145" s="273"/>
      <c r="K145" s="273"/>
      <c r="L145" s="278"/>
      <c r="M145" s="279"/>
      <c r="N145" s="280"/>
      <c r="O145" s="280"/>
      <c r="P145" s="280"/>
      <c r="Q145" s="280"/>
      <c r="R145" s="280"/>
      <c r="S145" s="280"/>
      <c r="T145" s="281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82" t="s">
        <v>140</v>
      </c>
      <c r="AU145" s="282" t="s">
        <v>82</v>
      </c>
      <c r="AV145" s="15" t="s">
        <v>131</v>
      </c>
      <c r="AW145" s="15" t="s">
        <v>142</v>
      </c>
      <c r="AX145" s="15" t="s">
        <v>80</v>
      </c>
      <c r="AY145" s="282" t="s">
        <v>123</v>
      </c>
    </row>
    <row r="146" s="2" customFormat="1" ht="16.5" customHeight="1">
      <c r="A146" s="38"/>
      <c r="B146" s="39"/>
      <c r="C146" s="218" t="s">
        <v>192</v>
      </c>
      <c r="D146" s="218" t="s">
        <v>126</v>
      </c>
      <c r="E146" s="219" t="s">
        <v>726</v>
      </c>
      <c r="F146" s="220" t="s">
        <v>727</v>
      </c>
      <c r="G146" s="221" t="s">
        <v>644</v>
      </c>
      <c r="H146" s="222">
        <v>1</v>
      </c>
      <c r="I146" s="223"/>
      <c r="J146" s="224">
        <f>ROUND(I146*H146,2)</f>
        <v>0</v>
      </c>
      <c r="K146" s="220" t="s">
        <v>728</v>
      </c>
      <c r="L146" s="44"/>
      <c r="M146" s="225" t="s">
        <v>1</v>
      </c>
      <c r="N146" s="226" t="s">
        <v>37</v>
      </c>
      <c r="O146" s="91"/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701</v>
      </c>
      <c r="AT146" s="229" t="s">
        <v>126</v>
      </c>
      <c r="AU146" s="229" t="s">
        <v>82</v>
      </c>
      <c r="AY146" s="17" t="s">
        <v>123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80</v>
      </c>
      <c r="BK146" s="230">
        <f>ROUND(I146*H146,2)</f>
        <v>0</v>
      </c>
      <c r="BL146" s="17" t="s">
        <v>701</v>
      </c>
      <c r="BM146" s="229" t="s">
        <v>729</v>
      </c>
    </row>
    <row r="147" s="2" customFormat="1" ht="16.5" customHeight="1">
      <c r="A147" s="38"/>
      <c r="B147" s="39"/>
      <c r="C147" s="218" t="s">
        <v>198</v>
      </c>
      <c r="D147" s="218" t="s">
        <v>126</v>
      </c>
      <c r="E147" s="219" t="s">
        <v>730</v>
      </c>
      <c r="F147" s="220" t="s">
        <v>731</v>
      </c>
      <c r="G147" s="221" t="s">
        <v>644</v>
      </c>
      <c r="H147" s="222">
        <v>1</v>
      </c>
      <c r="I147" s="223"/>
      <c r="J147" s="224">
        <f>ROUND(I147*H147,2)</f>
        <v>0</v>
      </c>
      <c r="K147" s="220" t="s">
        <v>728</v>
      </c>
      <c r="L147" s="44"/>
      <c r="M147" s="225" t="s">
        <v>1</v>
      </c>
      <c r="N147" s="226" t="s">
        <v>37</v>
      </c>
      <c r="O147" s="91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701</v>
      </c>
      <c r="AT147" s="229" t="s">
        <v>126</v>
      </c>
      <c r="AU147" s="229" t="s">
        <v>82</v>
      </c>
      <c r="AY147" s="17" t="s">
        <v>123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80</v>
      </c>
      <c r="BK147" s="230">
        <f>ROUND(I147*H147,2)</f>
        <v>0</v>
      </c>
      <c r="BL147" s="17" t="s">
        <v>701</v>
      </c>
      <c r="BM147" s="229" t="s">
        <v>732</v>
      </c>
    </row>
    <row r="148" s="2" customFormat="1" ht="55.5" customHeight="1">
      <c r="A148" s="38"/>
      <c r="B148" s="39"/>
      <c r="C148" s="218" t="s">
        <v>138</v>
      </c>
      <c r="D148" s="218" t="s">
        <v>126</v>
      </c>
      <c r="E148" s="219" t="s">
        <v>733</v>
      </c>
      <c r="F148" s="220" t="s">
        <v>734</v>
      </c>
      <c r="G148" s="221" t="s">
        <v>644</v>
      </c>
      <c r="H148" s="222">
        <v>1</v>
      </c>
      <c r="I148" s="223"/>
      <c r="J148" s="224">
        <f>ROUND(I148*H148,2)</f>
        <v>0</v>
      </c>
      <c r="K148" s="220" t="s">
        <v>700</v>
      </c>
      <c r="L148" s="44"/>
      <c r="M148" s="225" t="s">
        <v>1</v>
      </c>
      <c r="N148" s="226" t="s">
        <v>37</v>
      </c>
      <c r="O148" s="91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701</v>
      </c>
      <c r="AT148" s="229" t="s">
        <v>126</v>
      </c>
      <c r="AU148" s="229" t="s">
        <v>82</v>
      </c>
      <c r="AY148" s="17" t="s">
        <v>123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80</v>
      </c>
      <c r="BK148" s="230">
        <f>ROUND(I148*H148,2)</f>
        <v>0</v>
      </c>
      <c r="BL148" s="17" t="s">
        <v>701</v>
      </c>
      <c r="BM148" s="229" t="s">
        <v>735</v>
      </c>
    </row>
    <row r="149" s="2" customFormat="1">
      <c r="A149" s="38"/>
      <c r="B149" s="39"/>
      <c r="C149" s="40"/>
      <c r="D149" s="248" t="s">
        <v>703</v>
      </c>
      <c r="E149" s="40"/>
      <c r="F149" s="283" t="s">
        <v>736</v>
      </c>
      <c r="G149" s="40"/>
      <c r="H149" s="40"/>
      <c r="I149" s="233"/>
      <c r="J149" s="40"/>
      <c r="K149" s="40"/>
      <c r="L149" s="44"/>
      <c r="M149" s="234"/>
      <c r="N149" s="235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703</v>
      </c>
      <c r="AU149" s="17" t="s">
        <v>82</v>
      </c>
    </row>
    <row r="150" s="14" customFormat="1">
      <c r="A150" s="14"/>
      <c r="B150" s="262"/>
      <c r="C150" s="263"/>
      <c r="D150" s="248" t="s">
        <v>140</v>
      </c>
      <c r="E150" s="264" t="s">
        <v>1</v>
      </c>
      <c r="F150" s="265" t="s">
        <v>737</v>
      </c>
      <c r="G150" s="263"/>
      <c r="H150" s="264" t="s">
        <v>1</v>
      </c>
      <c r="I150" s="266"/>
      <c r="J150" s="263"/>
      <c r="K150" s="263"/>
      <c r="L150" s="267"/>
      <c r="M150" s="268"/>
      <c r="N150" s="269"/>
      <c r="O150" s="269"/>
      <c r="P150" s="269"/>
      <c r="Q150" s="269"/>
      <c r="R150" s="269"/>
      <c r="S150" s="269"/>
      <c r="T150" s="270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71" t="s">
        <v>140</v>
      </c>
      <c r="AU150" s="271" t="s">
        <v>82</v>
      </c>
      <c r="AV150" s="14" t="s">
        <v>80</v>
      </c>
      <c r="AW150" s="14" t="s">
        <v>142</v>
      </c>
      <c r="AX150" s="14" t="s">
        <v>72</v>
      </c>
      <c r="AY150" s="271" t="s">
        <v>123</v>
      </c>
    </row>
    <row r="151" s="13" customFormat="1">
      <c r="A151" s="13"/>
      <c r="B151" s="246"/>
      <c r="C151" s="247"/>
      <c r="D151" s="248" t="s">
        <v>140</v>
      </c>
      <c r="E151" s="249" t="s">
        <v>1</v>
      </c>
      <c r="F151" s="250" t="s">
        <v>80</v>
      </c>
      <c r="G151" s="247"/>
      <c r="H151" s="251">
        <v>1</v>
      </c>
      <c r="I151" s="252"/>
      <c r="J151" s="247"/>
      <c r="K151" s="247"/>
      <c r="L151" s="253"/>
      <c r="M151" s="254"/>
      <c r="N151" s="255"/>
      <c r="O151" s="255"/>
      <c r="P151" s="255"/>
      <c r="Q151" s="255"/>
      <c r="R151" s="255"/>
      <c r="S151" s="255"/>
      <c r="T151" s="25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7" t="s">
        <v>140</v>
      </c>
      <c r="AU151" s="257" t="s">
        <v>82</v>
      </c>
      <c r="AV151" s="13" t="s">
        <v>82</v>
      </c>
      <c r="AW151" s="13" t="s">
        <v>142</v>
      </c>
      <c r="AX151" s="13" t="s">
        <v>72</v>
      </c>
      <c r="AY151" s="257" t="s">
        <v>123</v>
      </c>
    </row>
    <row r="152" s="15" customFormat="1">
      <c r="A152" s="15"/>
      <c r="B152" s="272"/>
      <c r="C152" s="273"/>
      <c r="D152" s="248" t="s">
        <v>140</v>
      </c>
      <c r="E152" s="274" t="s">
        <v>1</v>
      </c>
      <c r="F152" s="275" t="s">
        <v>166</v>
      </c>
      <c r="G152" s="273"/>
      <c r="H152" s="276">
        <v>1</v>
      </c>
      <c r="I152" s="277"/>
      <c r="J152" s="273"/>
      <c r="K152" s="273"/>
      <c r="L152" s="278"/>
      <c r="M152" s="279"/>
      <c r="N152" s="280"/>
      <c r="O152" s="280"/>
      <c r="P152" s="280"/>
      <c r="Q152" s="280"/>
      <c r="R152" s="280"/>
      <c r="S152" s="280"/>
      <c r="T152" s="281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82" t="s">
        <v>140</v>
      </c>
      <c r="AU152" s="282" t="s">
        <v>82</v>
      </c>
      <c r="AV152" s="15" t="s">
        <v>131</v>
      </c>
      <c r="AW152" s="15" t="s">
        <v>142</v>
      </c>
      <c r="AX152" s="15" t="s">
        <v>80</v>
      </c>
      <c r="AY152" s="282" t="s">
        <v>123</v>
      </c>
    </row>
    <row r="153" s="2" customFormat="1" ht="55.5" customHeight="1">
      <c r="A153" s="38"/>
      <c r="B153" s="39"/>
      <c r="C153" s="218" t="s">
        <v>124</v>
      </c>
      <c r="D153" s="218" t="s">
        <v>126</v>
      </c>
      <c r="E153" s="219" t="s">
        <v>738</v>
      </c>
      <c r="F153" s="220" t="s">
        <v>739</v>
      </c>
      <c r="G153" s="221" t="s">
        <v>644</v>
      </c>
      <c r="H153" s="222">
        <v>1</v>
      </c>
      <c r="I153" s="223"/>
      <c r="J153" s="224">
        <f>ROUND(I153*H153,2)</f>
        <v>0</v>
      </c>
      <c r="K153" s="220" t="s">
        <v>1</v>
      </c>
      <c r="L153" s="44"/>
      <c r="M153" s="225" t="s">
        <v>1</v>
      </c>
      <c r="N153" s="226" t="s">
        <v>37</v>
      </c>
      <c r="O153" s="91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131</v>
      </c>
      <c r="AT153" s="229" t="s">
        <v>126</v>
      </c>
      <c r="AU153" s="229" t="s">
        <v>82</v>
      </c>
      <c r="AY153" s="17" t="s">
        <v>123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80</v>
      </c>
      <c r="BK153" s="230">
        <f>ROUND(I153*H153,2)</f>
        <v>0</v>
      </c>
      <c r="BL153" s="17" t="s">
        <v>131</v>
      </c>
      <c r="BM153" s="229" t="s">
        <v>740</v>
      </c>
    </row>
    <row r="154" s="2" customFormat="1">
      <c r="A154" s="38"/>
      <c r="B154" s="39"/>
      <c r="C154" s="40"/>
      <c r="D154" s="248" t="s">
        <v>703</v>
      </c>
      <c r="E154" s="40"/>
      <c r="F154" s="283" t="s">
        <v>741</v>
      </c>
      <c r="G154" s="40"/>
      <c r="H154" s="40"/>
      <c r="I154" s="233"/>
      <c r="J154" s="40"/>
      <c r="K154" s="40"/>
      <c r="L154" s="44"/>
      <c r="M154" s="234"/>
      <c r="N154" s="235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703</v>
      </c>
      <c r="AU154" s="17" t="s">
        <v>82</v>
      </c>
    </row>
    <row r="155" s="14" customFormat="1">
      <c r="A155" s="14"/>
      <c r="B155" s="262"/>
      <c r="C155" s="263"/>
      <c r="D155" s="248" t="s">
        <v>140</v>
      </c>
      <c r="E155" s="264" t="s">
        <v>1</v>
      </c>
      <c r="F155" s="265" t="s">
        <v>742</v>
      </c>
      <c r="G155" s="263"/>
      <c r="H155" s="264" t="s">
        <v>1</v>
      </c>
      <c r="I155" s="266"/>
      <c r="J155" s="263"/>
      <c r="K155" s="263"/>
      <c r="L155" s="267"/>
      <c r="M155" s="268"/>
      <c r="N155" s="269"/>
      <c r="O155" s="269"/>
      <c r="P155" s="269"/>
      <c r="Q155" s="269"/>
      <c r="R155" s="269"/>
      <c r="S155" s="269"/>
      <c r="T155" s="270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71" t="s">
        <v>140</v>
      </c>
      <c r="AU155" s="271" t="s">
        <v>82</v>
      </c>
      <c r="AV155" s="14" t="s">
        <v>80</v>
      </c>
      <c r="AW155" s="14" t="s">
        <v>142</v>
      </c>
      <c r="AX155" s="14" t="s">
        <v>72</v>
      </c>
      <c r="AY155" s="271" t="s">
        <v>123</v>
      </c>
    </row>
    <row r="156" s="13" customFormat="1">
      <c r="A156" s="13"/>
      <c r="B156" s="246"/>
      <c r="C156" s="247"/>
      <c r="D156" s="248" t="s">
        <v>140</v>
      </c>
      <c r="E156" s="249" t="s">
        <v>1</v>
      </c>
      <c r="F156" s="250" t="s">
        <v>80</v>
      </c>
      <c r="G156" s="247"/>
      <c r="H156" s="251">
        <v>1</v>
      </c>
      <c r="I156" s="252"/>
      <c r="J156" s="247"/>
      <c r="K156" s="247"/>
      <c r="L156" s="253"/>
      <c r="M156" s="254"/>
      <c r="N156" s="255"/>
      <c r="O156" s="255"/>
      <c r="P156" s="255"/>
      <c r="Q156" s="255"/>
      <c r="R156" s="255"/>
      <c r="S156" s="255"/>
      <c r="T156" s="25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7" t="s">
        <v>140</v>
      </c>
      <c r="AU156" s="257" t="s">
        <v>82</v>
      </c>
      <c r="AV156" s="13" t="s">
        <v>82</v>
      </c>
      <c r="AW156" s="13" t="s">
        <v>142</v>
      </c>
      <c r="AX156" s="13" t="s">
        <v>72</v>
      </c>
      <c r="AY156" s="257" t="s">
        <v>123</v>
      </c>
    </row>
    <row r="157" s="15" customFormat="1">
      <c r="A157" s="15"/>
      <c r="B157" s="272"/>
      <c r="C157" s="273"/>
      <c r="D157" s="248" t="s">
        <v>140</v>
      </c>
      <c r="E157" s="274" t="s">
        <v>1</v>
      </c>
      <c r="F157" s="275" t="s">
        <v>166</v>
      </c>
      <c r="G157" s="273"/>
      <c r="H157" s="276">
        <v>1</v>
      </c>
      <c r="I157" s="277"/>
      <c r="J157" s="273"/>
      <c r="K157" s="273"/>
      <c r="L157" s="278"/>
      <c r="M157" s="279"/>
      <c r="N157" s="280"/>
      <c r="O157" s="280"/>
      <c r="P157" s="280"/>
      <c r="Q157" s="280"/>
      <c r="R157" s="280"/>
      <c r="S157" s="280"/>
      <c r="T157" s="281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82" t="s">
        <v>140</v>
      </c>
      <c r="AU157" s="282" t="s">
        <v>82</v>
      </c>
      <c r="AV157" s="15" t="s">
        <v>131</v>
      </c>
      <c r="AW157" s="15" t="s">
        <v>142</v>
      </c>
      <c r="AX157" s="15" t="s">
        <v>80</v>
      </c>
      <c r="AY157" s="282" t="s">
        <v>123</v>
      </c>
    </row>
    <row r="158" s="2" customFormat="1" ht="90" customHeight="1">
      <c r="A158" s="38"/>
      <c r="B158" s="39"/>
      <c r="C158" s="218" t="s">
        <v>218</v>
      </c>
      <c r="D158" s="218" t="s">
        <v>126</v>
      </c>
      <c r="E158" s="219" t="s">
        <v>743</v>
      </c>
      <c r="F158" s="220" t="s">
        <v>744</v>
      </c>
      <c r="G158" s="221" t="s">
        <v>644</v>
      </c>
      <c r="H158" s="222">
        <v>1</v>
      </c>
      <c r="I158" s="223"/>
      <c r="J158" s="224">
        <f>ROUND(I158*H158,2)</f>
        <v>0</v>
      </c>
      <c r="K158" s="220" t="s">
        <v>1</v>
      </c>
      <c r="L158" s="44"/>
      <c r="M158" s="225" t="s">
        <v>1</v>
      </c>
      <c r="N158" s="226" t="s">
        <v>37</v>
      </c>
      <c r="O158" s="91"/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9" t="s">
        <v>131</v>
      </c>
      <c r="AT158" s="229" t="s">
        <v>126</v>
      </c>
      <c r="AU158" s="229" t="s">
        <v>82</v>
      </c>
      <c r="AY158" s="17" t="s">
        <v>123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80</v>
      </c>
      <c r="BK158" s="230">
        <f>ROUND(I158*H158,2)</f>
        <v>0</v>
      </c>
      <c r="BL158" s="17" t="s">
        <v>131</v>
      </c>
      <c r="BM158" s="229" t="s">
        <v>745</v>
      </c>
    </row>
    <row r="159" s="2" customFormat="1">
      <c r="A159" s="38"/>
      <c r="B159" s="39"/>
      <c r="C159" s="40"/>
      <c r="D159" s="248" t="s">
        <v>703</v>
      </c>
      <c r="E159" s="40"/>
      <c r="F159" s="283" t="s">
        <v>746</v>
      </c>
      <c r="G159" s="40"/>
      <c r="H159" s="40"/>
      <c r="I159" s="233"/>
      <c r="J159" s="40"/>
      <c r="K159" s="40"/>
      <c r="L159" s="44"/>
      <c r="M159" s="234"/>
      <c r="N159" s="235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703</v>
      </c>
      <c r="AU159" s="17" t="s">
        <v>82</v>
      </c>
    </row>
    <row r="160" s="14" customFormat="1">
      <c r="A160" s="14"/>
      <c r="B160" s="262"/>
      <c r="C160" s="263"/>
      <c r="D160" s="248" t="s">
        <v>140</v>
      </c>
      <c r="E160" s="264" t="s">
        <v>1</v>
      </c>
      <c r="F160" s="265" t="s">
        <v>747</v>
      </c>
      <c r="G160" s="263"/>
      <c r="H160" s="264" t="s">
        <v>1</v>
      </c>
      <c r="I160" s="266"/>
      <c r="J160" s="263"/>
      <c r="K160" s="263"/>
      <c r="L160" s="267"/>
      <c r="M160" s="268"/>
      <c r="N160" s="269"/>
      <c r="O160" s="269"/>
      <c r="P160" s="269"/>
      <c r="Q160" s="269"/>
      <c r="R160" s="269"/>
      <c r="S160" s="269"/>
      <c r="T160" s="270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71" t="s">
        <v>140</v>
      </c>
      <c r="AU160" s="271" t="s">
        <v>82</v>
      </c>
      <c r="AV160" s="14" t="s">
        <v>80</v>
      </c>
      <c r="AW160" s="14" t="s">
        <v>142</v>
      </c>
      <c r="AX160" s="14" t="s">
        <v>72</v>
      </c>
      <c r="AY160" s="271" t="s">
        <v>123</v>
      </c>
    </row>
    <row r="161" s="13" customFormat="1">
      <c r="A161" s="13"/>
      <c r="B161" s="246"/>
      <c r="C161" s="247"/>
      <c r="D161" s="248" t="s">
        <v>140</v>
      </c>
      <c r="E161" s="249" t="s">
        <v>1</v>
      </c>
      <c r="F161" s="250" t="s">
        <v>80</v>
      </c>
      <c r="G161" s="247"/>
      <c r="H161" s="251">
        <v>1</v>
      </c>
      <c r="I161" s="252"/>
      <c r="J161" s="247"/>
      <c r="K161" s="247"/>
      <c r="L161" s="253"/>
      <c r="M161" s="254"/>
      <c r="N161" s="255"/>
      <c r="O161" s="255"/>
      <c r="P161" s="255"/>
      <c r="Q161" s="255"/>
      <c r="R161" s="255"/>
      <c r="S161" s="255"/>
      <c r="T161" s="25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7" t="s">
        <v>140</v>
      </c>
      <c r="AU161" s="257" t="s">
        <v>82</v>
      </c>
      <c r="AV161" s="13" t="s">
        <v>82</v>
      </c>
      <c r="AW161" s="13" t="s">
        <v>142</v>
      </c>
      <c r="AX161" s="13" t="s">
        <v>72</v>
      </c>
      <c r="AY161" s="257" t="s">
        <v>123</v>
      </c>
    </row>
    <row r="162" s="15" customFormat="1">
      <c r="A162" s="15"/>
      <c r="B162" s="272"/>
      <c r="C162" s="273"/>
      <c r="D162" s="248" t="s">
        <v>140</v>
      </c>
      <c r="E162" s="274" t="s">
        <v>1</v>
      </c>
      <c r="F162" s="275" t="s">
        <v>166</v>
      </c>
      <c r="G162" s="273"/>
      <c r="H162" s="276">
        <v>1</v>
      </c>
      <c r="I162" s="277"/>
      <c r="J162" s="273"/>
      <c r="K162" s="273"/>
      <c r="L162" s="278"/>
      <c r="M162" s="279"/>
      <c r="N162" s="280"/>
      <c r="O162" s="280"/>
      <c r="P162" s="280"/>
      <c r="Q162" s="280"/>
      <c r="R162" s="280"/>
      <c r="S162" s="280"/>
      <c r="T162" s="281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82" t="s">
        <v>140</v>
      </c>
      <c r="AU162" s="282" t="s">
        <v>82</v>
      </c>
      <c r="AV162" s="15" t="s">
        <v>131</v>
      </c>
      <c r="AW162" s="15" t="s">
        <v>142</v>
      </c>
      <c r="AX162" s="15" t="s">
        <v>80</v>
      </c>
      <c r="AY162" s="282" t="s">
        <v>123</v>
      </c>
    </row>
    <row r="163" s="2" customFormat="1" ht="168" customHeight="1">
      <c r="A163" s="38"/>
      <c r="B163" s="39"/>
      <c r="C163" s="218" t="s">
        <v>224</v>
      </c>
      <c r="D163" s="218" t="s">
        <v>126</v>
      </c>
      <c r="E163" s="219" t="s">
        <v>748</v>
      </c>
      <c r="F163" s="220" t="s">
        <v>749</v>
      </c>
      <c r="G163" s="221" t="s">
        <v>644</v>
      </c>
      <c r="H163" s="222">
        <v>1</v>
      </c>
      <c r="I163" s="223"/>
      <c r="J163" s="224">
        <f>ROUND(I163*H163,2)</f>
        <v>0</v>
      </c>
      <c r="K163" s="220" t="s">
        <v>700</v>
      </c>
      <c r="L163" s="44"/>
      <c r="M163" s="225" t="s">
        <v>1</v>
      </c>
      <c r="N163" s="226" t="s">
        <v>37</v>
      </c>
      <c r="O163" s="91"/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9" t="s">
        <v>701</v>
      </c>
      <c r="AT163" s="229" t="s">
        <v>126</v>
      </c>
      <c r="AU163" s="229" t="s">
        <v>82</v>
      </c>
      <c r="AY163" s="17" t="s">
        <v>123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7" t="s">
        <v>80</v>
      </c>
      <c r="BK163" s="230">
        <f>ROUND(I163*H163,2)</f>
        <v>0</v>
      </c>
      <c r="BL163" s="17" t="s">
        <v>701</v>
      </c>
      <c r="BM163" s="229" t="s">
        <v>750</v>
      </c>
    </row>
    <row r="164" s="2" customFormat="1">
      <c r="A164" s="38"/>
      <c r="B164" s="39"/>
      <c r="C164" s="40"/>
      <c r="D164" s="248" t="s">
        <v>703</v>
      </c>
      <c r="E164" s="40"/>
      <c r="F164" s="283" t="s">
        <v>751</v>
      </c>
      <c r="G164" s="40"/>
      <c r="H164" s="40"/>
      <c r="I164" s="233"/>
      <c r="J164" s="40"/>
      <c r="K164" s="40"/>
      <c r="L164" s="44"/>
      <c r="M164" s="234"/>
      <c r="N164" s="235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703</v>
      </c>
      <c r="AU164" s="17" t="s">
        <v>82</v>
      </c>
    </row>
    <row r="165" s="14" customFormat="1">
      <c r="A165" s="14"/>
      <c r="B165" s="262"/>
      <c r="C165" s="263"/>
      <c r="D165" s="248" t="s">
        <v>140</v>
      </c>
      <c r="E165" s="264" t="s">
        <v>1</v>
      </c>
      <c r="F165" s="265" t="s">
        <v>752</v>
      </c>
      <c r="G165" s="263"/>
      <c r="H165" s="264" t="s">
        <v>1</v>
      </c>
      <c r="I165" s="266"/>
      <c r="J165" s="263"/>
      <c r="K165" s="263"/>
      <c r="L165" s="267"/>
      <c r="M165" s="268"/>
      <c r="N165" s="269"/>
      <c r="O165" s="269"/>
      <c r="P165" s="269"/>
      <c r="Q165" s="269"/>
      <c r="R165" s="269"/>
      <c r="S165" s="269"/>
      <c r="T165" s="270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71" t="s">
        <v>140</v>
      </c>
      <c r="AU165" s="271" t="s">
        <v>82</v>
      </c>
      <c r="AV165" s="14" t="s">
        <v>80</v>
      </c>
      <c r="AW165" s="14" t="s">
        <v>142</v>
      </c>
      <c r="AX165" s="14" t="s">
        <v>72</v>
      </c>
      <c r="AY165" s="271" t="s">
        <v>123</v>
      </c>
    </row>
    <row r="166" s="13" customFormat="1">
      <c r="A166" s="13"/>
      <c r="B166" s="246"/>
      <c r="C166" s="247"/>
      <c r="D166" s="248" t="s">
        <v>140</v>
      </c>
      <c r="E166" s="249" t="s">
        <v>1</v>
      </c>
      <c r="F166" s="250" t="s">
        <v>80</v>
      </c>
      <c r="G166" s="247"/>
      <c r="H166" s="251">
        <v>1</v>
      </c>
      <c r="I166" s="252"/>
      <c r="J166" s="247"/>
      <c r="K166" s="247"/>
      <c r="L166" s="253"/>
      <c r="M166" s="254"/>
      <c r="N166" s="255"/>
      <c r="O166" s="255"/>
      <c r="P166" s="255"/>
      <c r="Q166" s="255"/>
      <c r="R166" s="255"/>
      <c r="S166" s="255"/>
      <c r="T166" s="25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7" t="s">
        <v>140</v>
      </c>
      <c r="AU166" s="257" t="s">
        <v>82</v>
      </c>
      <c r="AV166" s="13" t="s">
        <v>82</v>
      </c>
      <c r="AW166" s="13" t="s">
        <v>142</v>
      </c>
      <c r="AX166" s="13" t="s">
        <v>72</v>
      </c>
      <c r="AY166" s="257" t="s">
        <v>123</v>
      </c>
    </row>
    <row r="167" s="15" customFormat="1">
      <c r="A167" s="15"/>
      <c r="B167" s="272"/>
      <c r="C167" s="273"/>
      <c r="D167" s="248" t="s">
        <v>140</v>
      </c>
      <c r="E167" s="274" t="s">
        <v>1</v>
      </c>
      <c r="F167" s="275" t="s">
        <v>166</v>
      </c>
      <c r="G167" s="273"/>
      <c r="H167" s="276">
        <v>1</v>
      </c>
      <c r="I167" s="277"/>
      <c r="J167" s="273"/>
      <c r="K167" s="273"/>
      <c r="L167" s="278"/>
      <c r="M167" s="279"/>
      <c r="N167" s="280"/>
      <c r="O167" s="280"/>
      <c r="P167" s="280"/>
      <c r="Q167" s="280"/>
      <c r="R167" s="280"/>
      <c r="S167" s="280"/>
      <c r="T167" s="281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82" t="s">
        <v>140</v>
      </c>
      <c r="AU167" s="282" t="s">
        <v>82</v>
      </c>
      <c r="AV167" s="15" t="s">
        <v>131</v>
      </c>
      <c r="AW167" s="15" t="s">
        <v>142</v>
      </c>
      <c r="AX167" s="15" t="s">
        <v>80</v>
      </c>
      <c r="AY167" s="282" t="s">
        <v>123</v>
      </c>
    </row>
    <row r="168" s="2" customFormat="1" ht="24.15" customHeight="1">
      <c r="A168" s="38"/>
      <c r="B168" s="39"/>
      <c r="C168" s="218" t="s">
        <v>229</v>
      </c>
      <c r="D168" s="218" t="s">
        <v>126</v>
      </c>
      <c r="E168" s="219" t="s">
        <v>753</v>
      </c>
      <c r="F168" s="220" t="s">
        <v>754</v>
      </c>
      <c r="G168" s="221" t="s">
        <v>644</v>
      </c>
      <c r="H168" s="222">
        <v>1</v>
      </c>
      <c r="I168" s="223"/>
      <c r="J168" s="224">
        <f>ROUND(I168*H168,2)</f>
        <v>0</v>
      </c>
      <c r="K168" s="220" t="s">
        <v>1</v>
      </c>
      <c r="L168" s="44"/>
      <c r="M168" s="225" t="s">
        <v>1</v>
      </c>
      <c r="N168" s="226" t="s">
        <v>37</v>
      </c>
      <c r="O168" s="91"/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9" t="s">
        <v>701</v>
      </c>
      <c r="AT168" s="229" t="s">
        <v>126</v>
      </c>
      <c r="AU168" s="229" t="s">
        <v>82</v>
      </c>
      <c r="AY168" s="17" t="s">
        <v>123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80</v>
      </c>
      <c r="BK168" s="230">
        <f>ROUND(I168*H168,2)</f>
        <v>0</v>
      </c>
      <c r="BL168" s="17" t="s">
        <v>701</v>
      </c>
      <c r="BM168" s="229" t="s">
        <v>755</v>
      </c>
    </row>
    <row r="169" s="2" customFormat="1">
      <c r="A169" s="38"/>
      <c r="B169" s="39"/>
      <c r="C169" s="40"/>
      <c r="D169" s="248" t="s">
        <v>703</v>
      </c>
      <c r="E169" s="40"/>
      <c r="F169" s="283" t="s">
        <v>756</v>
      </c>
      <c r="G169" s="40"/>
      <c r="H169" s="40"/>
      <c r="I169" s="233"/>
      <c r="J169" s="40"/>
      <c r="K169" s="40"/>
      <c r="L169" s="44"/>
      <c r="M169" s="234"/>
      <c r="N169" s="235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703</v>
      </c>
      <c r="AU169" s="17" t="s">
        <v>82</v>
      </c>
    </row>
    <row r="170" s="14" customFormat="1">
      <c r="A170" s="14"/>
      <c r="B170" s="262"/>
      <c r="C170" s="263"/>
      <c r="D170" s="248" t="s">
        <v>140</v>
      </c>
      <c r="E170" s="264" t="s">
        <v>1</v>
      </c>
      <c r="F170" s="265" t="s">
        <v>757</v>
      </c>
      <c r="G170" s="263"/>
      <c r="H170" s="264" t="s">
        <v>1</v>
      </c>
      <c r="I170" s="266"/>
      <c r="J170" s="263"/>
      <c r="K170" s="263"/>
      <c r="L170" s="267"/>
      <c r="M170" s="268"/>
      <c r="N170" s="269"/>
      <c r="O170" s="269"/>
      <c r="P170" s="269"/>
      <c r="Q170" s="269"/>
      <c r="R170" s="269"/>
      <c r="S170" s="269"/>
      <c r="T170" s="270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71" t="s">
        <v>140</v>
      </c>
      <c r="AU170" s="271" t="s">
        <v>82</v>
      </c>
      <c r="AV170" s="14" t="s">
        <v>80</v>
      </c>
      <c r="AW170" s="14" t="s">
        <v>142</v>
      </c>
      <c r="AX170" s="14" t="s">
        <v>72</v>
      </c>
      <c r="AY170" s="271" t="s">
        <v>123</v>
      </c>
    </row>
    <row r="171" s="13" customFormat="1">
      <c r="A171" s="13"/>
      <c r="B171" s="246"/>
      <c r="C171" s="247"/>
      <c r="D171" s="248" t="s">
        <v>140</v>
      </c>
      <c r="E171" s="249" t="s">
        <v>1</v>
      </c>
      <c r="F171" s="250" t="s">
        <v>80</v>
      </c>
      <c r="G171" s="247"/>
      <c r="H171" s="251">
        <v>1</v>
      </c>
      <c r="I171" s="252"/>
      <c r="J171" s="247"/>
      <c r="K171" s="247"/>
      <c r="L171" s="253"/>
      <c r="M171" s="254"/>
      <c r="N171" s="255"/>
      <c r="O171" s="255"/>
      <c r="P171" s="255"/>
      <c r="Q171" s="255"/>
      <c r="R171" s="255"/>
      <c r="S171" s="255"/>
      <c r="T171" s="25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7" t="s">
        <v>140</v>
      </c>
      <c r="AU171" s="257" t="s">
        <v>82</v>
      </c>
      <c r="AV171" s="13" t="s">
        <v>82</v>
      </c>
      <c r="AW171" s="13" t="s">
        <v>142</v>
      </c>
      <c r="AX171" s="13" t="s">
        <v>72</v>
      </c>
      <c r="AY171" s="257" t="s">
        <v>123</v>
      </c>
    </row>
    <row r="172" s="15" customFormat="1">
      <c r="A172" s="15"/>
      <c r="B172" s="272"/>
      <c r="C172" s="273"/>
      <c r="D172" s="248" t="s">
        <v>140</v>
      </c>
      <c r="E172" s="274" t="s">
        <v>1</v>
      </c>
      <c r="F172" s="275" t="s">
        <v>166</v>
      </c>
      <c r="G172" s="273"/>
      <c r="H172" s="276">
        <v>1</v>
      </c>
      <c r="I172" s="277"/>
      <c r="J172" s="273"/>
      <c r="K172" s="273"/>
      <c r="L172" s="278"/>
      <c r="M172" s="279"/>
      <c r="N172" s="280"/>
      <c r="O172" s="280"/>
      <c r="P172" s="280"/>
      <c r="Q172" s="280"/>
      <c r="R172" s="280"/>
      <c r="S172" s="280"/>
      <c r="T172" s="281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82" t="s">
        <v>140</v>
      </c>
      <c r="AU172" s="282" t="s">
        <v>82</v>
      </c>
      <c r="AV172" s="15" t="s">
        <v>131</v>
      </c>
      <c r="AW172" s="15" t="s">
        <v>142</v>
      </c>
      <c r="AX172" s="15" t="s">
        <v>80</v>
      </c>
      <c r="AY172" s="282" t="s">
        <v>123</v>
      </c>
    </row>
    <row r="173" s="2" customFormat="1" ht="78" customHeight="1">
      <c r="A173" s="38"/>
      <c r="B173" s="39"/>
      <c r="C173" s="218" t="s">
        <v>235</v>
      </c>
      <c r="D173" s="218" t="s">
        <v>126</v>
      </c>
      <c r="E173" s="219" t="s">
        <v>758</v>
      </c>
      <c r="F173" s="220" t="s">
        <v>759</v>
      </c>
      <c r="G173" s="221" t="s">
        <v>644</v>
      </c>
      <c r="H173" s="222">
        <v>1</v>
      </c>
      <c r="I173" s="223"/>
      <c r="J173" s="224">
        <f>ROUND(I173*H173,2)</f>
        <v>0</v>
      </c>
      <c r="K173" s="220" t="s">
        <v>700</v>
      </c>
      <c r="L173" s="44"/>
      <c r="M173" s="225" t="s">
        <v>1</v>
      </c>
      <c r="N173" s="226" t="s">
        <v>37</v>
      </c>
      <c r="O173" s="91"/>
      <c r="P173" s="227">
        <f>O173*H173</f>
        <v>0</v>
      </c>
      <c r="Q173" s="227">
        <v>0.0099000000000000008</v>
      </c>
      <c r="R173" s="227">
        <f>Q173*H173</f>
        <v>0.0099000000000000008</v>
      </c>
      <c r="S173" s="227">
        <v>0</v>
      </c>
      <c r="T173" s="22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131</v>
      </c>
      <c r="AT173" s="229" t="s">
        <v>126</v>
      </c>
      <c r="AU173" s="229" t="s">
        <v>82</v>
      </c>
      <c r="AY173" s="17" t="s">
        <v>123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80</v>
      </c>
      <c r="BK173" s="230">
        <f>ROUND(I173*H173,2)</f>
        <v>0</v>
      </c>
      <c r="BL173" s="17" t="s">
        <v>131</v>
      </c>
      <c r="BM173" s="229" t="s">
        <v>760</v>
      </c>
    </row>
    <row r="174" s="2" customFormat="1">
      <c r="A174" s="38"/>
      <c r="B174" s="39"/>
      <c r="C174" s="40"/>
      <c r="D174" s="248" t="s">
        <v>703</v>
      </c>
      <c r="E174" s="40"/>
      <c r="F174" s="283" t="s">
        <v>761</v>
      </c>
      <c r="G174" s="40"/>
      <c r="H174" s="40"/>
      <c r="I174" s="233"/>
      <c r="J174" s="40"/>
      <c r="K174" s="40"/>
      <c r="L174" s="44"/>
      <c r="M174" s="234"/>
      <c r="N174" s="235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703</v>
      </c>
      <c r="AU174" s="17" t="s">
        <v>82</v>
      </c>
    </row>
    <row r="175" s="14" customFormat="1">
      <c r="A175" s="14"/>
      <c r="B175" s="262"/>
      <c r="C175" s="263"/>
      <c r="D175" s="248" t="s">
        <v>140</v>
      </c>
      <c r="E175" s="264" t="s">
        <v>1</v>
      </c>
      <c r="F175" s="265" t="s">
        <v>762</v>
      </c>
      <c r="G175" s="263"/>
      <c r="H175" s="264" t="s">
        <v>1</v>
      </c>
      <c r="I175" s="266"/>
      <c r="J175" s="263"/>
      <c r="K175" s="263"/>
      <c r="L175" s="267"/>
      <c r="M175" s="268"/>
      <c r="N175" s="269"/>
      <c r="O175" s="269"/>
      <c r="P175" s="269"/>
      <c r="Q175" s="269"/>
      <c r="R175" s="269"/>
      <c r="S175" s="269"/>
      <c r="T175" s="270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71" t="s">
        <v>140</v>
      </c>
      <c r="AU175" s="271" t="s">
        <v>82</v>
      </c>
      <c r="AV175" s="14" t="s">
        <v>80</v>
      </c>
      <c r="AW175" s="14" t="s">
        <v>142</v>
      </c>
      <c r="AX175" s="14" t="s">
        <v>72</v>
      </c>
      <c r="AY175" s="271" t="s">
        <v>123</v>
      </c>
    </row>
    <row r="176" s="13" customFormat="1">
      <c r="A176" s="13"/>
      <c r="B176" s="246"/>
      <c r="C176" s="247"/>
      <c r="D176" s="248" t="s">
        <v>140</v>
      </c>
      <c r="E176" s="249" t="s">
        <v>1</v>
      </c>
      <c r="F176" s="250" t="s">
        <v>80</v>
      </c>
      <c r="G176" s="247"/>
      <c r="H176" s="251">
        <v>1</v>
      </c>
      <c r="I176" s="252"/>
      <c r="J176" s="247"/>
      <c r="K176" s="247"/>
      <c r="L176" s="253"/>
      <c r="M176" s="254"/>
      <c r="N176" s="255"/>
      <c r="O176" s="255"/>
      <c r="P176" s="255"/>
      <c r="Q176" s="255"/>
      <c r="R176" s="255"/>
      <c r="S176" s="255"/>
      <c r="T176" s="256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7" t="s">
        <v>140</v>
      </c>
      <c r="AU176" s="257" t="s">
        <v>82</v>
      </c>
      <c r="AV176" s="13" t="s">
        <v>82</v>
      </c>
      <c r="AW176" s="13" t="s">
        <v>142</v>
      </c>
      <c r="AX176" s="13" t="s">
        <v>72</v>
      </c>
      <c r="AY176" s="257" t="s">
        <v>123</v>
      </c>
    </row>
    <row r="177" s="15" customFormat="1">
      <c r="A177" s="15"/>
      <c r="B177" s="272"/>
      <c r="C177" s="273"/>
      <c r="D177" s="248" t="s">
        <v>140</v>
      </c>
      <c r="E177" s="274" t="s">
        <v>1</v>
      </c>
      <c r="F177" s="275" t="s">
        <v>166</v>
      </c>
      <c r="G177" s="273"/>
      <c r="H177" s="276">
        <v>1</v>
      </c>
      <c r="I177" s="277"/>
      <c r="J177" s="273"/>
      <c r="K177" s="273"/>
      <c r="L177" s="278"/>
      <c r="M177" s="285"/>
      <c r="N177" s="286"/>
      <c r="O177" s="286"/>
      <c r="P177" s="286"/>
      <c r="Q177" s="286"/>
      <c r="R177" s="286"/>
      <c r="S177" s="286"/>
      <c r="T177" s="287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82" t="s">
        <v>140</v>
      </c>
      <c r="AU177" s="282" t="s">
        <v>82</v>
      </c>
      <c r="AV177" s="15" t="s">
        <v>131</v>
      </c>
      <c r="AW177" s="15" t="s">
        <v>142</v>
      </c>
      <c r="AX177" s="15" t="s">
        <v>80</v>
      </c>
      <c r="AY177" s="282" t="s">
        <v>123</v>
      </c>
    </row>
    <row r="178" s="2" customFormat="1" ht="6.96" customHeight="1">
      <c r="A178" s="38"/>
      <c r="B178" s="66"/>
      <c r="C178" s="67"/>
      <c r="D178" s="67"/>
      <c r="E178" s="67"/>
      <c r="F178" s="67"/>
      <c r="G178" s="67"/>
      <c r="H178" s="67"/>
      <c r="I178" s="67"/>
      <c r="J178" s="67"/>
      <c r="K178" s="67"/>
      <c r="L178" s="44"/>
      <c r="M178" s="38"/>
      <c r="O178" s="38"/>
      <c r="P178" s="38"/>
      <c r="Q178" s="38"/>
      <c r="R178" s="38"/>
      <c r="S178" s="38"/>
      <c r="T178" s="38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</row>
  </sheetData>
  <sheetProtection sheet="1" autoFilter="0" formatColumns="0" formatRows="0" objects="1" scenarios="1" spinCount="100000" saltValue="LA1TlS1yXzdjOg7SZ9eyGYkzLXB7ZaOx7FROLhKG3BhF9zg2NXTLDfBT5VwZmQga1yrv1NUgxfoI7Hi3K9Brsw==" hashValue="1bkcOt5RdjVewmZzoEo0CyarSvYXylfhY0yGV0IVbYzaC66s6f/9o2GXSD3epYYKB1DjJevoHBckbEBlCmLcsQ==" algorithmName="SHA-512" password="CC35"/>
  <autoFilter ref="C117:K177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82</v>
      </c>
    </row>
    <row r="4" s="1" customFormat="1" ht="24.96" customHeight="1">
      <c r="B4" s="20"/>
      <c r="D4" s="138" t="s">
        <v>97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PD - Rekonstrukce tramvajových nástupišť Kunčičky - Kostel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763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764</v>
      </c>
      <c r="G12" s="38"/>
      <c r="H12" s="38"/>
      <c r="I12" s="140" t="s">
        <v>22</v>
      </c>
      <c r="J12" s="144" t="str">
        <f>'Rekapitulace stavby'!AN8</f>
        <v>15. 4. 2024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765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692</v>
      </c>
      <c r="F15" s="38"/>
      <c r="G15" s="38"/>
      <c r="H15" s="38"/>
      <c r="I15" s="140" t="s">
        <v>26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">
        <v>693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766</v>
      </c>
      <c r="F21" s="38"/>
      <c r="G21" s="38"/>
      <c r="H21" s="38"/>
      <c r="I21" s="140" t="s">
        <v>26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30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31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32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34</v>
      </c>
      <c r="G32" s="38"/>
      <c r="H32" s="38"/>
      <c r="I32" s="152" t="s">
        <v>33</v>
      </c>
      <c r="J32" s="152" t="s">
        <v>35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36</v>
      </c>
      <c r="E33" s="140" t="s">
        <v>37</v>
      </c>
      <c r="F33" s="154">
        <f>ROUND((SUM(BE118:BE135)),  2)</f>
        <v>0</v>
      </c>
      <c r="G33" s="38"/>
      <c r="H33" s="38"/>
      <c r="I33" s="155">
        <v>0.20999999999999999</v>
      </c>
      <c r="J33" s="154">
        <f>ROUND(((SUM(BE118:BE135))*I33),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38</v>
      </c>
      <c r="F34" s="154">
        <f>ROUND((SUM(BF118:BF135)),  2)</f>
        <v>0</v>
      </c>
      <c r="G34" s="38"/>
      <c r="H34" s="38"/>
      <c r="I34" s="155">
        <v>0.14999999999999999</v>
      </c>
      <c r="J34" s="154">
        <f>ROUND(((SUM(BF118:BF135))*I34),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39</v>
      </c>
      <c r="F35" s="154">
        <f>ROUND((SUM(BG118:BG135)),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40</v>
      </c>
      <c r="F36" s="154">
        <f>ROUND((SUM(BH118:BH135)),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41</v>
      </c>
      <c r="F37" s="154">
        <f>ROUND((SUM(BI118:BI135)),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42</v>
      </c>
      <c r="E39" s="158"/>
      <c r="F39" s="158"/>
      <c r="G39" s="159" t="s">
        <v>43</v>
      </c>
      <c r="H39" s="160" t="s">
        <v>44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45</v>
      </c>
      <c r="E50" s="164"/>
      <c r="F50" s="164"/>
      <c r="G50" s="163" t="s">
        <v>46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47</v>
      </c>
      <c r="E61" s="166"/>
      <c r="F61" s="167" t="s">
        <v>48</v>
      </c>
      <c r="G61" s="165" t="s">
        <v>47</v>
      </c>
      <c r="H61" s="166"/>
      <c r="I61" s="166"/>
      <c r="J61" s="168" t="s">
        <v>48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49</v>
      </c>
      <c r="E65" s="169"/>
      <c r="F65" s="169"/>
      <c r="G65" s="163" t="s">
        <v>50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47</v>
      </c>
      <c r="E76" s="166"/>
      <c r="F76" s="167" t="s">
        <v>48</v>
      </c>
      <c r="G76" s="165" t="s">
        <v>47</v>
      </c>
      <c r="H76" s="166"/>
      <c r="I76" s="166"/>
      <c r="J76" s="168" t="s">
        <v>48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PD - Rekonstrukce tramvajových nástupišť Kunčičky - Kostel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 xml:space="preserve">DIO - Dopravně inženýrské opatření 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Ostrava</v>
      </c>
      <c r="G89" s="40"/>
      <c r="H89" s="40"/>
      <c r="I89" s="32" t="s">
        <v>22</v>
      </c>
      <c r="J89" s="79" t="str">
        <f>IF(J12="","",J12)</f>
        <v>15. 4. 2024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Dopravní podnik Ostrava a.s.</v>
      </c>
      <c r="G91" s="40"/>
      <c r="H91" s="40"/>
      <c r="I91" s="32" t="s">
        <v>29</v>
      </c>
      <c r="J91" s="36" t="str">
        <f>E21</f>
        <v xml:space="preserve">Dopravní projektování 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30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101</v>
      </c>
      <c r="D94" s="176"/>
      <c r="E94" s="176"/>
      <c r="F94" s="176"/>
      <c r="G94" s="176"/>
      <c r="H94" s="176"/>
      <c r="I94" s="176"/>
      <c r="J94" s="177" t="s">
        <v>102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103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104</v>
      </c>
    </row>
    <row r="97" s="9" customFormat="1" ht="24.96" customHeight="1">
      <c r="A97" s="9"/>
      <c r="B97" s="179"/>
      <c r="C97" s="180"/>
      <c r="D97" s="181" t="s">
        <v>767</v>
      </c>
      <c r="E97" s="182"/>
      <c r="F97" s="182"/>
      <c r="G97" s="182"/>
      <c r="H97" s="182"/>
      <c r="I97" s="182"/>
      <c r="J97" s="183">
        <f>J119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768</v>
      </c>
      <c r="E98" s="188"/>
      <c r="F98" s="188"/>
      <c r="G98" s="188"/>
      <c r="H98" s="188"/>
      <c r="I98" s="188"/>
      <c r="J98" s="189">
        <f>J120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108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174" t="str">
        <f>E7</f>
        <v>PD - Rekonstrukce tramvajových nástupišť Kunčičky - Kostel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98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 xml:space="preserve">DIO - Dopravně inženýrské opatření 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 xml:space="preserve"> Ostrava</v>
      </c>
      <c r="G112" s="40"/>
      <c r="H112" s="40"/>
      <c r="I112" s="32" t="s">
        <v>22</v>
      </c>
      <c r="J112" s="79" t="str">
        <f>IF(J12="","",J12)</f>
        <v>15. 4. 2024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5.65" customHeight="1">
      <c r="A114" s="38"/>
      <c r="B114" s="39"/>
      <c r="C114" s="32" t="s">
        <v>24</v>
      </c>
      <c r="D114" s="40"/>
      <c r="E114" s="40"/>
      <c r="F114" s="27" t="str">
        <f>E15</f>
        <v>Dopravní podnik Ostrava a.s.</v>
      </c>
      <c r="G114" s="40"/>
      <c r="H114" s="40"/>
      <c r="I114" s="32" t="s">
        <v>29</v>
      </c>
      <c r="J114" s="36" t="str">
        <f>E21</f>
        <v xml:space="preserve">Dopravní projektování  s.r.o.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27</v>
      </c>
      <c r="D115" s="40"/>
      <c r="E115" s="40"/>
      <c r="F115" s="27" t="str">
        <f>IF(E18="","",E18)</f>
        <v>Vyplň údaj</v>
      </c>
      <c r="G115" s="40"/>
      <c r="H115" s="40"/>
      <c r="I115" s="32" t="s">
        <v>30</v>
      </c>
      <c r="J115" s="36" t="str">
        <f>E24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191"/>
      <c r="B117" s="192"/>
      <c r="C117" s="193" t="s">
        <v>109</v>
      </c>
      <c r="D117" s="194" t="s">
        <v>57</v>
      </c>
      <c r="E117" s="194" t="s">
        <v>53</v>
      </c>
      <c r="F117" s="194" t="s">
        <v>54</v>
      </c>
      <c r="G117" s="194" t="s">
        <v>110</v>
      </c>
      <c r="H117" s="194" t="s">
        <v>111</v>
      </c>
      <c r="I117" s="194" t="s">
        <v>112</v>
      </c>
      <c r="J117" s="194" t="s">
        <v>102</v>
      </c>
      <c r="K117" s="195" t="s">
        <v>113</v>
      </c>
      <c r="L117" s="196"/>
      <c r="M117" s="100" t="s">
        <v>1</v>
      </c>
      <c r="N117" s="101" t="s">
        <v>36</v>
      </c>
      <c r="O117" s="101" t="s">
        <v>114</v>
      </c>
      <c r="P117" s="101" t="s">
        <v>115</v>
      </c>
      <c r="Q117" s="101" t="s">
        <v>116</v>
      </c>
      <c r="R117" s="101" t="s">
        <v>117</v>
      </c>
      <c r="S117" s="101" t="s">
        <v>118</v>
      </c>
      <c r="T117" s="102" t="s">
        <v>119</v>
      </c>
      <c r="U117" s="191"/>
      <c r="V117" s="191"/>
      <c r="W117" s="191"/>
      <c r="X117" s="191"/>
      <c r="Y117" s="191"/>
      <c r="Z117" s="191"/>
      <c r="AA117" s="191"/>
      <c r="AB117" s="191"/>
      <c r="AC117" s="191"/>
      <c r="AD117" s="191"/>
      <c r="AE117" s="191"/>
    </row>
    <row r="118" s="2" customFormat="1" ht="22.8" customHeight="1">
      <c r="A118" s="38"/>
      <c r="B118" s="39"/>
      <c r="C118" s="107" t="s">
        <v>120</v>
      </c>
      <c r="D118" s="40"/>
      <c r="E118" s="40"/>
      <c r="F118" s="40"/>
      <c r="G118" s="40"/>
      <c r="H118" s="40"/>
      <c r="I118" s="40"/>
      <c r="J118" s="197">
        <f>BK118</f>
        <v>0</v>
      </c>
      <c r="K118" s="40"/>
      <c r="L118" s="44"/>
      <c r="M118" s="103"/>
      <c r="N118" s="198"/>
      <c r="O118" s="104"/>
      <c r="P118" s="199">
        <f>P119</f>
        <v>0</v>
      </c>
      <c r="Q118" s="104"/>
      <c r="R118" s="199">
        <f>R119</f>
        <v>0</v>
      </c>
      <c r="S118" s="104"/>
      <c r="T118" s="200">
        <f>T119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71</v>
      </c>
      <c r="AU118" s="17" t="s">
        <v>104</v>
      </c>
      <c r="BK118" s="201">
        <f>BK119</f>
        <v>0</v>
      </c>
    </row>
    <row r="119" s="12" customFormat="1" ht="25.92" customHeight="1">
      <c r="A119" s="12"/>
      <c r="B119" s="202"/>
      <c r="C119" s="203"/>
      <c r="D119" s="204" t="s">
        <v>71</v>
      </c>
      <c r="E119" s="205" t="s">
        <v>769</v>
      </c>
      <c r="F119" s="205" t="s">
        <v>770</v>
      </c>
      <c r="G119" s="203"/>
      <c r="H119" s="203"/>
      <c r="I119" s="206"/>
      <c r="J119" s="207">
        <f>BK119</f>
        <v>0</v>
      </c>
      <c r="K119" s="203"/>
      <c r="L119" s="208"/>
      <c r="M119" s="209"/>
      <c r="N119" s="210"/>
      <c r="O119" s="210"/>
      <c r="P119" s="211">
        <f>P120</f>
        <v>0</v>
      </c>
      <c r="Q119" s="210"/>
      <c r="R119" s="211">
        <f>R120</f>
        <v>0</v>
      </c>
      <c r="S119" s="210"/>
      <c r="T119" s="212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3" t="s">
        <v>131</v>
      </c>
      <c r="AT119" s="214" t="s">
        <v>71</v>
      </c>
      <c r="AU119" s="214" t="s">
        <v>72</v>
      </c>
      <c r="AY119" s="213" t="s">
        <v>123</v>
      </c>
      <c r="BK119" s="215">
        <f>BK120</f>
        <v>0</v>
      </c>
    </row>
    <row r="120" s="12" customFormat="1" ht="22.8" customHeight="1">
      <c r="A120" s="12"/>
      <c r="B120" s="202"/>
      <c r="C120" s="203"/>
      <c r="D120" s="204" t="s">
        <v>71</v>
      </c>
      <c r="E120" s="216" t="s">
        <v>771</v>
      </c>
      <c r="F120" s="216" t="s">
        <v>772</v>
      </c>
      <c r="G120" s="203"/>
      <c r="H120" s="203"/>
      <c r="I120" s="206"/>
      <c r="J120" s="217">
        <f>BK120</f>
        <v>0</v>
      </c>
      <c r="K120" s="203"/>
      <c r="L120" s="208"/>
      <c r="M120" s="209"/>
      <c r="N120" s="210"/>
      <c r="O120" s="210"/>
      <c r="P120" s="211">
        <f>SUM(P121:P135)</f>
        <v>0</v>
      </c>
      <c r="Q120" s="210"/>
      <c r="R120" s="211">
        <f>SUM(R121:R135)</f>
        <v>0</v>
      </c>
      <c r="S120" s="210"/>
      <c r="T120" s="212">
        <f>SUM(T121:T135)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131</v>
      </c>
      <c r="AT120" s="214" t="s">
        <v>71</v>
      </c>
      <c r="AU120" s="214" t="s">
        <v>80</v>
      </c>
      <c r="AY120" s="213" t="s">
        <v>123</v>
      </c>
      <c r="BK120" s="215">
        <f>SUM(BK121:BK135)</f>
        <v>0</v>
      </c>
    </row>
    <row r="121" s="2" customFormat="1" ht="24.15" customHeight="1">
      <c r="A121" s="38"/>
      <c r="B121" s="39"/>
      <c r="C121" s="218" t="s">
        <v>80</v>
      </c>
      <c r="D121" s="218" t="s">
        <v>126</v>
      </c>
      <c r="E121" s="219" t="s">
        <v>773</v>
      </c>
      <c r="F121" s="220" t="s">
        <v>774</v>
      </c>
      <c r="G121" s="221" t="s">
        <v>644</v>
      </c>
      <c r="H121" s="222">
        <v>1</v>
      </c>
      <c r="I121" s="223"/>
      <c r="J121" s="224">
        <f>ROUND(I121*H121,2)</f>
        <v>0</v>
      </c>
      <c r="K121" s="220" t="s">
        <v>1</v>
      </c>
      <c r="L121" s="44"/>
      <c r="M121" s="225" t="s">
        <v>1</v>
      </c>
      <c r="N121" s="226" t="s">
        <v>37</v>
      </c>
      <c r="O121" s="91"/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9" t="s">
        <v>687</v>
      </c>
      <c r="AT121" s="229" t="s">
        <v>126</v>
      </c>
      <c r="AU121" s="229" t="s">
        <v>82</v>
      </c>
      <c r="AY121" s="17" t="s">
        <v>123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17" t="s">
        <v>80</v>
      </c>
      <c r="BK121" s="230">
        <f>ROUND(I121*H121,2)</f>
        <v>0</v>
      </c>
      <c r="BL121" s="17" t="s">
        <v>687</v>
      </c>
      <c r="BM121" s="229" t="s">
        <v>775</v>
      </c>
    </row>
    <row r="122" s="14" customFormat="1">
      <c r="A122" s="14"/>
      <c r="B122" s="262"/>
      <c r="C122" s="263"/>
      <c r="D122" s="248" t="s">
        <v>140</v>
      </c>
      <c r="E122" s="264" t="s">
        <v>1</v>
      </c>
      <c r="F122" s="265" t="s">
        <v>776</v>
      </c>
      <c r="G122" s="263"/>
      <c r="H122" s="264" t="s">
        <v>1</v>
      </c>
      <c r="I122" s="266"/>
      <c r="J122" s="263"/>
      <c r="K122" s="263"/>
      <c r="L122" s="267"/>
      <c r="M122" s="268"/>
      <c r="N122" s="269"/>
      <c r="O122" s="269"/>
      <c r="P122" s="269"/>
      <c r="Q122" s="269"/>
      <c r="R122" s="269"/>
      <c r="S122" s="269"/>
      <c r="T122" s="270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71" t="s">
        <v>140</v>
      </c>
      <c r="AU122" s="271" t="s">
        <v>82</v>
      </c>
      <c r="AV122" s="14" t="s">
        <v>80</v>
      </c>
      <c r="AW122" s="14" t="s">
        <v>142</v>
      </c>
      <c r="AX122" s="14" t="s">
        <v>72</v>
      </c>
      <c r="AY122" s="271" t="s">
        <v>123</v>
      </c>
    </row>
    <row r="123" s="14" customFormat="1">
      <c r="A123" s="14"/>
      <c r="B123" s="262"/>
      <c r="C123" s="263"/>
      <c r="D123" s="248" t="s">
        <v>140</v>
      </c>
      <c r="E123" s="264" t="s">
        <v>1</v>
      </c>
      <c r="F123" s="265" t="s">
        <v>777</v>
      </c>
      <c r="G123" s="263"/>
      <c r="H123" s="264" t="s">
        <v>1</v>
      </c>
      <c r="I123" s="266"/>
      <c r="J123" s="263"/>
      <c r="K123" s="263"/>
      <c r="L123" s="267"/>
      <c r="M123" s="268"/>
      <c r="N123" s="269"/>
      <c r="O123" s="269"/>
      <c r="P123" s="269"/>
      <c r="Q123" s="269"/>
      <c r="R123" s="269"/>
      <c r="S123" s="269"/>
      <c r="T123" s="270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71" t="s">
        <v>140</v>
      </c>
      <c r="AU123" s="271" t="s">
        <v>82</v>
      </c>
      <c r="AV123" s="14" t="s">
        <v>80</v>
      </c>
      <c r="AW123" s="14" t="s">
        <v>142</v>
      </c>
      <c r="AX123" s="14" t="s">
        <v>72</v>
      </c>
      <c r="AY123" s="271" t="s">
        <v>123</v>
      </c>
    </row>
    <row r="124" s="14" customFormat="1">
      <c r="A124" s="14"/>
      <c r="B124" s="262"/>
      <c r="C124" s="263"/>
      <c r="D124" s="248" t="s">
        <v>140</v>
      </c>
      <c r="E124" s="264" t="s">
        <v>1</v>
      </c>
      <c r="F124" s="265" t="s">
        <v>778</v>
      </c>
      <c r="G124" s="263"/>
      <c r="H124" s="264" t="s">
        <v>1</v>
      </c>
      <c r="I124" s="266"/>
      <c r="J124" s="263"/>
      <c r="K124" s="263"/>
      <c r="L124" s="267"/>
      <c r="M124" s="268"/>
      <c r="N124" s="269"/>
      <c r="O124" s="269"/>
      <c r="P124" s="269"/>
      <c r="Q124" s="269"/>
      <c r="R124" s="269"/>
      <c r="S124" s="269"/>
      <c r="T124" s="270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71" t="s">
        <v>140</v>
      </c>
      <c r="AU124" s="271" t="s">
        <v>82</v>
      </c>
      <c r="AV124" s="14" t="s">
        <v>80</v>
      </c>
      <c r="AW124" s="14" t="s">
        <v>142</v>
      </c>
      <c r="AX124" s="14" t="s">
        <v>72</v>
      </c>
      <c r="AY124" s="271" t="s">
        <v>123</v>
      </c>
    </row>
    <row r="125" s="14" customFormat="1">
      <c r="A125" s="14"/>
      <c r="B125" s="262"/>
      <c r="C125" s="263"/>
      <c r="D125" s="248" t="s">
        <v>140</v>
      </c>
      <c r="E125" s="264" t="s">
        <v>1</v>
      </c>
      <c r="F125" s="265" t="s">
        <v>779</v>
      </c>
      <c r="G125" s="263"/>
      <c r="H125" s="264" t="s">
        <v>1</v>
      </c>
      <c r="I125" s="266"/>
      <c r="J125" s="263"/>
      <c r="K125" s="263"/>
      <c r="L125" s="267"/>
      <c r="M125" s="268"/>
      <c r="N125" s="269"/>
      <c r="O125" s="269"/>
      <c r="P125" s="269"/>
      <c r="Q125" s="269"/>
      <c r="R125" s="269"/>
      <c r="S125" s="269"/>
      <c r="T125" s="270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71" t="s">
        <v>140</v>
      </c>
      <c r="AU125" s="271" t="s">
        <v>82</v>
      </c>
      <c r="AV125" s="14" t="s">
        <v>80</v>
      </c>
      <c r="AW125" s="14" t="s">
        <v>142</v>
      </c>
      <c r="AX125" s="14" t="s">
        <v>72</v>
      </c>
      <c r="AY125" s="271" t="s">
        <v>123</v>
      </c>
    </row>
    <row r="126" s="14" customFormat="1">
      <c r="A126" s="14"/>
      <c r="B126" s="262"/>
      <c r="C126" s="263"/>
      <c r="D126" s="248" t="s">
        <v>140</v>
      </c>
      <c r="E126" s="264" t="s">
        <v>1</v>
      </c>
      <c r="F126" s="265" t="s">
        <v>780</v>
      </c>
      <c r="G126" s="263"/>
      <c r="H126" s="264" t="s">
        <v>1</v>
      </c>
      <c r="I126" s="266"/>
      <c r="J126" s="263"/>
      <c r="K126" s="263"/>
      <c r="L126" s="267"/>
      <c r="M126" s="268"/>
      <c r="N126" s="269"/>
      <c r="O126" s="269"/>
      <c r="P126" s="269"/>
      <c r="Q126" s="269"/>
      <c r="R126" s="269"/>
      <c r="S126" s="269"/>
      <c r="T126" s="270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71" t="s">
        <v>140</v>
      </c>
      <c r="AU126" s="271" t="s">
        <v>82</v>
      </c>
      <c r="AV126" s="14" t="s">
        <v>80</v>
      </c>
      <c r="AW126" s="14" t="s">
        <v>142</v>
      </c>
      <c r="AX126" s="14" t="s">
        <v>72</v>
      </c>
      <c r="AY126" s="271" t="s">
        <v>123</v>
      </c>
    </row>
    <row r="127" s="14" customFormat="1">
      <c r="A127" s="14"/>
      <c r="B127" s="262"/>
      <c r="C127" s="263"/>
      <c r="D127" s="248" t="s">
        <v>140</v>
      </c>
      <c r="E127" s="264" t="s">
        <v>1</v>
      </c>
      <c r="F127" s="265" t="s">
        <v>781</v>
      </c>
      <c r="G127" s="263"/>
      <c r="H127" s="264" t="s">
        <v>1</v>
      </c>
      <c r="I127" s="266"/>
      <c r="J127" s="263"/>
      <c r="K127" s="263"/>
      <c r="L127" s="267"/>
      <c r="M127" s="268"/>
      <c r="N127" s="269"/>
      <c r="O127" s="269"/>
      <c r="P127" s="269"/>
      <c r="Q127" s="269"/>
      <c r="R127" s="269"/>
      <c r="S127" s="269"/>
      <c r="T127" s="270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71" t="s">
        <v>140</v>
      </c>
      <c r="AU127" s="271" t="s">
        <v>82</v>
      </c>
      <c r="AV127" s="14" t="s">
        <v>80</v>
      </c>
      <c r="AW127" s="14" t="s">
        <v>142</v>
      </c>
      <c r="AX127" s="14" t="s">
        <v>72</v>
      </c>
      <c r="AY127" s="271" t="s">
        <v>123</v>
      </c>
    </row>
    <row r="128" s="14" customFormat="1">
      <c r="A128" s="14"/>
      <c r="B128" s="262"/>
      <c r="C128" s="263"/>
      <c r="D128" s="248" t="s">
        <v>140</v>
      </c>
      <c r="E128" s="264" t="s">
        <v>1</v>
      </c>
      <c r="F128" s="265" t="s">
        <v>782</v>
      </c>
      <c r="G128" s="263"/>
      <c r="H128" s="264" t="s">
        <v>1</v>
      </c>
      <c r="I128" s="266"/>
      <c r="J128" s="263"/>
      <c r="K128" s="263"/>
      <c r="L128" s="267"/>
      <c r="M128" s="268"/>
      <c r="N128" s="269"/>
      <c r="O128" s="269"/>
      <c r="P128" s="269"/>
      <c r="Q128" s="269"/>
      <c r="R128" s="269"/>
      <c r="S128" s="269"/>
      <c r="T128" s="270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71" t="s">
        <v>140</v>
      </c>
      <c r="AU128" s="271" t="s">
        <v>82</v>
      </c>
      <c r="AV128" s="14" t="s">
        <v>80</v>
      </c>
      <c r="AW128" s="14" t="s">
        <v>142</v>
      </c>
      <c r="AX128" s="14" t="s">
        <v>72</v>
      </c>
      <c r="AY128" s="271" t="s">
        <v>123</v>
      </c>
    </row>
    <row r="129" s="14" customFormat="1">
      <c r="A129" s="14"/>
      <c r="B129" s="262"/>
      <c r="C129" s="263"/>
      <c r="D129" s="248" t="s">
        <v>140</v>
      </c>
      <c r="E129" s="264" t="s">
        <v>1</v>
      </c>
      <c r="F129" s="265" t="s">
        <v>783</v>
      </c>
      <c r="G129" s="263"/>
      <c r="H129" s="264" t="s">
        <v>1</v>
      </c>
      <c r="I129" s="266"/>
      <c r="J129" s="263"/>
      <c r="K129" s="263"/>
      <c r="L129" s="267"/>
      <c r="M129" s="268"/>
      <c r="N129" s="269"/>
      <c r="O129" s="269"/>
      <c r="P129" s="269"/>
      <c r="Q129" s="269"/>
      <c r="R129" s="269"/>
      <c r="S129" s="269"/>
      <c r="T129" s="270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71" t="s">
        <v>140</v>
      </c>
      <c r="AU129" s="271" t="s">
        <v>82</v>
      </c>
      <c r="AV129" s="14" t="s">
        <v>80</v>
      </c>
      <c r="AW129" s="14" t="s">
        <v>142</v>
      </c>
      <c r="AX129" s="14" t="s">
        <v>72</v>
      </c>
      <c r="AY129" s="271" t="s">
        <v>123</v>
      </c>
    </row>
    <row r="130" s="14" customFormat="1">
      <c r="A130" s="14"/>
      <c r="B130" s="262"/>
      <c r="C130" s="263"/>
      <c r="D130" s="248" t="s">
        <v>140</v>
      </c>
      <c r="E130" s="264" t="s">
        <v>1</v>
      </c>
      <c r="F130" s="265" t="s">
        <v>784</v>
      </c>
      <c r="G130" s="263"/>
      <c r="H130" s="264" t="s">
        <v>1</v>
      </c>
      <c r="I130" s="266"/>
      <c r="J130" s="263"/>
      <c r="K130" s="263"/>
      <c r="L130" s="267"/>
      <c r="M130" s="268"/>
      <c r="N130" s="269"/>
      <c r="O130" s="269"/>
      <c r="P130" s="269"/>
      <c r="Q130" s="269"/>
      <c r="R130" s="269"/>
      <c r="S130" s="269"/>
      <c r="T130" s="270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71" t="s">
        <v>140</v>
      </c>
      <c r="AU130" s="271" t="s">
        <v>82</v>
      </c>
      <c r="AV130" s="14" t="s">
        <v>80</v>
      </c>
      <c r="AW130" s="14" t="s">
        <v>142</v>
      </c>
      <c r="AX130" s="14" t="s">
        <v>72</v>
      </c>
      <c r="AY130" s="271" t="s">
        <v>123</v>
      </c>
    </row>
    <row r="131" s="14" customFormat="1">
      <c r="A131" s="14"/>
      <c r="B131" s="262"/>
      <c r="C131" s="263"/>
      <c r="D131" s="248" t="s">
        <v>140</v>
      </c>
      <c r="E131" s="264" t="s">
        <v>1</v>
      </c>
      <c r="F131" s="265" t="s">
        <v>785</v>
      </c>
      <c r="G131" s="263"/>
      <c r="H131" s="264" t="s">
        <v>1</v>
      </c>
      <c r="I131" s="266"/>
      <c r="J131" s="263"/>
      <c r="K131" s="263"/>
      <c r="L131" s="267"/>
      <c r="M131" s="268"/>
      <c r="N131" s="269"/>
      <c r="O131" s="269"/>
      <c r="P131" s="269"/>
      <c r="Q131" s="269"/>
      <c r="R131" s="269"/>
      <c r="S131" s="269"/>
      <c r="T131" s="270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71" t="s">
        <v>140</v>
      </c>
      <c r="AU131" s="271" t="s">
        <v>82</v>
      </c>
      <c r="AV131" s="14" t="s">
        <v>80</v>
      </c>
      <c r="AW131" s="14" t="s">
        <v>142</v>
      </c>
      <c r="AX131" s="14" t="s">
        <v>72</v>
      </c>
      <c r="AY131" s="271" t="s">
        <v>123</v>
      </c>
    </row>
    <row r="132" s="14" customFormat="1">
      <c r="A132" s="14"/>
      <c r="B132" s="262"/>
      <c r="C132" s="263"/>
      <c r="D132" s="248" t="s">
        <v>140</v>
      </c>
      <c r="E132" s="264" t="s">
        <v>1</v>
      </c>
      <c r="F132" s="265" t="s">
        <v>786</v>
      </c>
      <c r="G132" s="263"/>
      <c r="H132" s="264" t="s">
        <v>1</v>
      </c>
      <c r="I132" s="266"/>
      <c r="J132" s="263"/>
      <c r="K132" s="263"/>
      <c r="L132" s="267"/>
      <c r="M132" s="268"/>
      <c r="N132" s="269"/>
      <c r="O132" s="269"/>
      <c r="P132" s="269"/>
      <c r="Q132" s="269"/>
      <c r="R132" s="269"/>
      <c r="S132" s="269"/>
      <c r="T132" s="270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71" t="s">
        <v>140</v>
      </c>
      <c r="AU132" s="271" t="s">
        <v>82</v>
      </c>
      <c r="AV132" s="14" t="s">
        <v>80</v>
      </c>
      <c r="AW132" s="14" t="s">
        <v>142</v>
      </c>
      <c r="AX132" s="14" t="s">
        <v>72</v>
      </c>
      <c r="AY132" s="271" t="s">
        <v>123</v>
      </c>
    </row>
    <row r="133" s="14" customFormat="1">
      <c r="A133" s="14"/>
      <c r="B133" s="262"/>
      <c r="C133" s="263"/>
      <c r="D133" s="248" t="s">
        <v>140</v>
      </c>
      <c r="E133" s="264" t="s">
        <v>1</v>
      </c>
      <c r="F133" s="265" t="s">
        <v>787</v>
      </c>
      <c r="G133" s="263"/>
      <c r="H133" s="264" t="s">
        <v>1</v>
      </c>
      <c r="I133" s="266"/>
      <c r="J133" s="263"/>
      <c r="K133" s="263"/>
      <c r="L133" s="267"/>
      <c r="M133" s="268"/>
      <c r="N133" s="269"/>
      <c r="O133" s="269"/>
      <c r="P133" s="269"/>
      <c r="Q133" s="269"/>
      <c r="R133" s="269"/>
      <c r="S133" s="269"/>
      <c r="T133" s="270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71" t="s">
        <v>140</v>
      </c>
      <c r="AU133" s="271" t="s">
        <v>82</v>
      </c>
      <c r="AV133" s="14" t="s">
        <v>80</v>
      </c>
      <c r="AW133" s="14" t="s">
        <v>142</v>
      </c>
      <c r="AX133" s="14" t="s">
        <v>72</v>
      </c>
      <c r="AY133" s="271" t="s">
        <v>123</v>
      </c>
    </row>
    <row r="134" s="14" customFormat="1">
      <c r="A134" s="14"/>
      <c r="B134" s="262"/>
      <c r="C134" s="263"/>
      <c r="D134" s="248" t="s">
        <v>140</v>
      </c>
      <c r="E134" s="264" t="s">
        <v>1</v>
      </c>
      <c r="F134" s="265" t="s">
        <v>788</v>
      </c>
      <c r="G134" s="263"/>
      <c r="H134" s="264" t="s">
        <v>1</v>
      </c>
      <c r="I134" s="266"/>
      <c r="J134" s="263"/>
      <c r="K134" s="263"/>
      <c r="L134" s="267"/>
      <c r="M134" s="268"/>
      <c r="N134" s="269"/>
      <c r="O134" s="269"/>
      <c r="P134" s="269"/>
      <c r="Q134" s="269"/>
      <c r="R134" s="269"/>
      <c r="S134" s="269"/>
      <c r="T134" s="270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71" t="s">
        <v>140</v>
      </c>
      <c r="AU134" s="271" t="s">
        <v>82</v>
      </c>
      <c r="AV134" s="14" t="s">
        <v>80</v>
      </c>
      <c r="AW134" s="14" t="s">
        <v>142</v>
      </c>
      <c r="AX134" s="14" t="s">
        <v>72</v>
      </c>
      <c r="AY134" s="271" t="s">
        <v>123</v>
      </c>
    </row>
    <row r="135" s="13" customFormat="1">
      <c r="A135" s="13"/>
      <c r="B135" s="246"/>
      <c r="C135" s="247"/>
      <c r="D135" s="248" t="s">
        <v>140</v>
      </c>
      <c r="E135" s="249" t="s">
        <v>1</v>
      </c>
      <c r="F135" s="250" t="s">
        <v>789</v>
      </c>
      <c r="G135" s="247"/>
      <c r="H135" s="251">
        <v>1</v>
      </c>
      <c r="I135" s="252"/>
      <c r="J135" s="247"/>
      <c r="K135" s="247"/>
      <c r="L135" s="253"/>
      <c r="M135" s="288"/>
      <c r="N135" s="289"/>
      <c r="O135" s="289"/>
      <c r="P135" s="289"/>
      <c r="Q135" s="289"/>
      <c r="R135" s="289"/>
      <c r="S135" s="289"/>
      <c r="T135" s="29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7" t="s">
        <v>140</v>
      </c>
      <c r="AU135" s="257" t="s">
        <v>82</v>
      </c>
      <c r="AV135" s="13" t="s">
        <v>82</v>
      </c>
      <c r="AW135" s="13" t="s">
        <v>142</v>
      </c>
      <c r="AX135" s="13" t="s">
        <v>80</v>
      </c>
      <c r="AY135" s="257" t="s">
        <v>123</v>
      </c>
    </row>
    <row r="136" s="2" customFormat="1" ht="6.96" customHeight="1">
      <c r="A136" s="38"/>
      <c r="B136" s="66"/>
      <c r="C136" s="67"/>
      <c r="D136" s="67"/>
      <c r="E136" s="67"/>
      <c r="F136" s="67"/>
      <c r="G136" s="67"/>
      <c r="H136" s="67"/>
      <c r="I136" s="67"/>
      <c r="J136" s="67"/>
      <c r="K136" s="67"/>
      <c r="L136" s="44"/>
      <c r="M136" s="38"/>
      <c r="O136" s="38"/>
      <c r="P136" s="38"/>
      <c r="Q136" s="38"/>
      <c r="R136" s="38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</sheetData>
  <sheetProtection sheet="1" autoFilter="0" formatColumns="0" formatRows="0" objects="1" scenarios="1" spinCount="100000" saltValue="UHZ1TtoxuqPU5rc0OsV5OHvVjO6d7l15mnFOinaLSpgs+m/5sORhu34LRp/Ed66OXeicvDH0+HWJSUbuffXpYA==" hashValue="M40P7ExYKK6NMn7hdwMrJsvB1124mmZwbO+ZMxIBBD0OWxZgAJOuxAtOW4SDWqZRrZqjGKvVgIrq4gs/kqfGIQ==" algorithmName="SHA-512" password="CC35"/>
  <autoFilter ref="C117:K135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Šenkýř Vlastislav</dc:creator>
  <cp:lastModifiedBy>Šenkýř Vlastislav</cp:lastModifiedBy>
  <dcterms:created xsi:type="dcterms:W3CDTF">2024-07-18T06:35:22Z</dcterms:created>
  <dcterms:modified xsi:type="dcterms:W3CDTF">2024-07-18T06:35:28Z</dcterms:modified>
</cp:coreProperties>
</file>